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codeName="DieseArbeitsmappe"/>
  <workbookProtection workbookPassword="CA9C" lockStructure="1"/>
  <bookViews>
    <workbookView xWindow="1380" yWindow="600" windowWidth="11580" windowHeight="6795" tabRatio="866"/>
  </bookViews>
  <sheets>
    <sheet name="Stammdaten" sheetId="4" r:id="rId1"/>
    <sheet name="Reisekosten" sheetId="3" r:id="rId2"/>
    <sheet name="Hilfe" sheetId="2" r:id="rId3"/>
    <sheet name="Daten" sheetId="5" r:id="rId4"/>
    <sheet name="Optionen" sheetId="6" state="hidden" r:id="rId5"/>
  </sheets>
  <externalReferences>
    <externalReference r:id="rId6"/>
  </externalReferences>
  <definedNames>
    <definedName name="_xlnm.Print_Area" localSheetId="2">Hilfe!$B$1:$L$110</definedName>
    <definedName name="_xlnm.Print_Area" localSheetId="1">Reisekosten!$B$1:$X$51</definedName>
    <definedName name="Laender">OFFSET(Daten!$A$2,0,0,COUNTA(Daten!$A$2:$A$2000),1)</definedName>
    <definedName name="Monate">Optionen!$C$5:$C$16</definedName>
    <definedName name="sprachen">[1]Optionen!$B$7:$B$43</definedName>
    <definedName name="Tage">Optionen!$B$5:$B$35</definedName>
    <definedName name="Z_5F180E77_B293_4D6D_9610_71A00EEDBC04_.wvu.PrintArea" localSheetId="2" hidden="1">Hilfe!$B$1:$L$110</definedName>
    <definedName name="Z_5F180E77_B293_4D6D_9610_71A00EEDBC04_.wvu.PrintArea" localSheetId="1" hidden="1">Reisekosten!$B$1:$X$51</definedName>
    <definedName name="Z_DC2826D8_A313_41CE_AB3D_DFCF159C2261_.wvu.PrintArea" localSheetId="2" hidden="1">Hilfe!$B$1:$L$110</definedName>
    <definedName name="Z_DC2826D8_A313_41CE_AB3D_DFCF159C2261_.wvu.PrintArea" localSheetId="1" hidden="1">Reisekosten!$B$1:$X$51</definedName>
  </definedNames>
  <calcPr calcId="145621"/>
  <customWorkbookViews>
    <customWorkbookView name="Weiss, Kurt - Persönliche Ansicht" guid="{5F180E77-B293-4D6D-9610-71A00EEDBC04}" mergeInterval="0" personalView="1" maximized="1" windowWidth="1666" windowHeight="813" activeSheetId="1"/>
    <customWorkbookView name="aeckl - Persönliche Ansicht" guid="{DC2826D8-A313-41CE-AB3D-DFCF159C2261}" mergeInterval="0" personalView="1" maximized="1" windowWidth="1280" windowHeight="800" activeSheetId="1"/>
  </customWorkbookViews>
</workbook>
</file>

<file path=xl/calcChain.xml><?xml version="1.0" encoding="utf-8"?>
<calcChain xmlns="http://schemas.openxmlformats.org/spreadsheetml/2006/main">
  <c r="AT10" i="3" l="1"/>
  <c r="AT11" i="3"/>
  <c r="AT12" i="3"/>
  <c r="AT13" i="3"/>
  <c r="AT14" i="3"/>
  <c r="AT15" i="3"/>
  <c r="AT16" i="3"/>
  <c r="AT17" i="3"/>
  <c r="AT18" i="3"/>
  <c r="AT19" i="3"/>
  <c r="AT20" i="3"/>
  <c r="AT21" i="3"/>
  <c r="AT22" i="3"/>
  <c r="AT23" i="3"/>
  <c r="AT24" i="3"/>
  <c r="AT25" i="3"/>
  <c r="AT26" i="3"/>
  <c r="AT27" i="3"/>
  <c r="AT28" i="3"/>
  <c r="AT29" i="3"/>
  <c r="AT30" i="3"/>
  <c r="AT31" i="3"/>
  <c r="AT32" i="3"/>
  <c r="AT33" i="3"/>
  <c r="AT34" i="3"/>
  <c r="AT35" i="3"/>
  <c r="AT36" i="3"/>
  <c r="AT37" i="3"/>
  <c r="AT38" i="3"/>
  <c r="AT39" i="3"/>
  <c r="AY39" i="3" l="1"/>
  <c r="AP39" i="3"/>
  <c r="AO39" i="3"/>
  <c r="AN39" i="3"/>
  <c r="AM39" i="3"/>
  <c r="AY38" i="3"/>
  <c r="AP38" i="3"/>
  <c r="AO38" i="3"/>
  <c r="AN38" i="3"/>
  <c r="AM38" i="3"/>
  <c r="AY37" i="3"/>
  <c r="AP37" i="3"/>
  <c r="AO37" i="3"/>
  <c r="AN37" i="3"/>
  <c r="AM37" i="3"/>
  <c r="AY36" i="3"/>
  <c r="AP36" i="3"/>
  <c r="AO36" i="3"/>
  <c r="AN36" i="3"/>
  <c r="AM36" i="3"/>
  <c r="AY35" i="3"/>
  <c r="AP35" i="3"/>
  <c r="AO35" i="3"/>
  <c r="AN35" i="3"/>
  <c r="AM35" i="3"/>
  <c r="AY34" i="3"/>
  <c r="AP34" i="3"/>
  <c r="AO34" i="3"/>
  <c r="AN34" i="3"/>
  <c r="AM34" i="3"/>
  <c r="AY33" i="3"/>
  <c r="AP33" i="3"/>
  <c r="AO33" i="3"/>
  <c r="AN33" i="3"/>
  <c r="AM33" i="3"/>
  <c r="AY32" i="3"/>
  <c r="AP32" i="3"/>
  <c r="AO32" i="3"/>
  <c r="AN32" i="3"/>
  <c r="AM32" i="3"/>
  <c r="AY31" i="3"/>
  <c r="AP31" i="3"/>
  <c r="AO31" i="3"/>
  <c r="AN31" i="3"/>
  <c r="AM31" i="3"/>
  <c r="AY30" i="3"/>
  <c r="AP30" i="3"/>
  <c r="AO30" i="3"/>
  <c r="AN30" i="3"/>
  <c r="AM30" i="3"/>
  <c r="AY29" i="3"/>
  <c r="AP29" i="3"/>
  <c r="AO29" i="3"/>
  <c r="AN29" i="3"/>
  <c r="AM29" i="3"/>
  <c r="AY28" i="3"/>
  <c r="AP28" i="3"/>
  <c r="AO28" i="3"/>
  <c r="AN28" i="3"/>
  <c r="AM28" i="3"/>
  <c r="AY27" i="3"/>
  <c r="AP27" i="3"/>
  <c r="AO27" i="3"/>
  <c r="AN27" i="3"/>
  <c r="AM27" i="3"/>
  <c r="AY26" i="3"/>
  <c r="AP26" i="3"/>
  <c r="AO26" i="3"/>
  <c r="AN26" i="3"/>
  <c r="AM26" i="3"/>
  <c r="AY25" i="3"/>
  <c r="AP25" i="3"/>
  <c r="AO25" i="3"/>
  <c r="AN25" i="3"/>
  <c r="AM25" i="3"/>
  <c r="AY24" i="3"/>
  <c r="AP24" i="3"/>
  <c r="AO24" i="3"/>
  <c r="AN24" i="3"/>
  <c r="AM24" i="3"/>
  <c r="AY23" i="3"/>
  <c r="AP23" i="3"/>
  <c r="AO23" i="3"/>
  <c r="AN23" i="3"/>
  <c r="AM23" i="3"/>
  <c r="AY22" i="3"/>
  <c r="AP22" i="3"/>
  <c r="AO22" i="3"/>
  <c r="AN22" i="3"/>
  <c r="AM22" i="3"/>
  <c r="AY21" i="3"/>
  <c r="AP21" i="3"/>
  <c r="AO21" i="3"/>
  <c r="AN21" i="3"/>
  <c r="AM21" i="3"/>
  <c r="AY20" i="3"/>
  <c r="AP20" i="3"/>
  <c r="AO20" i="3"/>
  <c r="AN20" i="3"/>
  <c r="AM20" i="3"/>
  <c r="AY19" i="3"/>
  <c r="AP19" i="3"/>
  <c r="AO19" i="3"/>
  <c r="AN19" i="3"/>
  <c r="AM19" i="3"/>
  <c r="AY18" i="3"/>
  <c r="AP18" i="3"/>
  <c r="AO18" i="3"/>
  <c r="AN18" i="3"/>
  <c r="AM18" i="3"/>
  <c r="AY17" i="3"/>
  <c r="AP17" i="3"/>
  <c r="AO17" i="3"/>
  <c r="AN17" i="3"/>
  <c r="AM17" i="3"/>
  <c r="AY16" i="3"/>
  <c r="AP16" i="3"/>
  <c r="AO16" i="3"/>
  <c r="AN16" i="3"/>
  <c r="AM16" i="3"/>
  <c r="AY15" i="3"/>
  <c r="AP15" i="3"/>
  <c r="AO15" i="3"/>
  <c r="AN15" i="3"/>
  <c r="AM15" i="3"/>
  <c r="AY14" i="3"/>
  <c r="AP14" i="3"/>
  <c r="AO14" i="3"/>
  <c r="AN14" i="3"/>
  <c r="AM14" i="3"/>
  <c r="AY13" i="3"/>
  <c r="AP13" i="3"/>
  <c r="AO13" i="3"/>
  <c r="AN13" i="3"/>
  <c r="AM13" i="3"/>
  <c r="AY12" i="3"/>
  <c r="AP12" i="3"/>
  <c r="AO12" i="3"/>
  <c r="AN11" i="3"/>
  <c r="AM11" i="3"/>
  <c r="AY10" i="3"/>
  <c r="AN10" i="3"/>
  <c r="AY9" i="3"/>
  <c r="AN9" i="3"/>
  <c r="AN12" i="3"/>
  <c r="AM12" i="3"/>
  <c r="AY11" i="3"/>
  <c r="AP11" i="3"/>
  <c r="AU10" i="3" l="1"/>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D4" i="3" l="1"/>
  <c r="M3" i="3" l="1"/>
  <c r="W50" i="3"/>
  <c r="AV17" i="3"/>
  <c r="AV18" i="3"/>
  <c r="AV19" i="3"/>
  <c r="AV23" i="3"/>
  <c r="AV25" i="3"/>
  <c r="AV26" i="3"/>
  <c r="AV27" i="3"/>
  <c r="AV28" i="3"/>
  <c r="AV29" i="3"/>
  <c r="AV30" i="3"/>
  <c r="AV31" i="3"/>
  <c r="AV32" i="3"/>
  <c r="AV33" i="3"/>
  <c r="AV34" i="3"/>
  <c r="AV35" i="3"/>
  <c r="AV36" i="3"/>
  <c r="AV37" i="3"/>
  <c r="AV38" i="3"/>
  <c r="AV39" i="3"/>
  <c r="H17" i="3" l="1"/>
  <c r="H18" i="3"/>
  <c r="H19" i="3"/>
  <c r="H23" i="3"/>
  <c r="H24" i="3"/>
  <c r="H25" i="3"/>
  <c r="H26" i="3"/>
  <c r="H27" i="3"/>
  <c r="H28" i="3"/>
  <c r="H29" i="3"/>
  <c r="H30" i="3"/>
  <c r="H31" i="3"/>
  <c r="H32" i="3"/>
  <c r="H33" i="3"/>
  <c r="H34" i="3"/>
  <c r="H35" i="3"/>
  <c r="H36" i="3"/>
  <c r="H37" i="3"/>
  <c r="H38" i="3"/>
  <c r="H3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9" i="3"/>
  <c r="AG12" i="3"/>
  <c r="AG16" i="3"/>
  <c r="AG20" i="3"/>
  <c r="AG24" i="3"/>
  <c r="AG28" i="3"/>
  <c r="AG32" i="3"/>
  <c r="AG36" i="3"/>
  <c r="AF10" i="3"/>
  <c r="AF11" i="3"/>
  <c r="AG11" i="3" s="1"/>
  <c r="AF12" i="3"/>
  <c r="AG13" i="3" s="1"/>
  <c r="AF13" i="3"/>
  <c r="AG14" i="3" s="1"/>
  <c r="AF14" i="3"/>
  <c r="AG15" i="3" s="1"/>
  <c r="AF15" i="3"/>
  <c r="AF16" i="3"/>
  <c r="AG17" i="3" s="1"/>
  <c r="AF17" i="3"/>
  <c r="AG18" i="3" s="1"/>
  <c r="AF18" i="3"/>
  <c r="AG19" i="3" s="1"/>
  <c r="AF19" i="3"/>
  <c r="AF20" i="3"/>
  <c r="AG21" i="3" s="1"/>
  <c r="AF21" i="3"/>
  <c r="AG22" i="3" s="1"/>
  <c r="AF22" i="3"/>
  <c r="AG23" i="3" s="1"/>
  <c r="AF23" i="3"/>
  <c r="AF24" i="3"/>
  <c r="AG25" i="3" s="1"/>
  <c r="AF25" i="3"/>
  <c r="AG26" i="3" s="1"/>
  <c r="AF26" i="3"/>
  <c r="AG27" i="3" s="1"/>
  <c r="AF27" i="3"/>
  <c r="AF28" i="3"/>
  <c r="AG29" i="3" s="1"/>
  <c r="AF29" i="3"/>
  <c r="AG30" i="3" s="1"/>
  <c r="AF30" i="3"/>
  <c r="AG31" i="3" s="1"/>
  <c r="AF31" i="3"/>
  <c r="AF32" i="3"/>
  <c r="AG33" i="3" s="1"/>
  <c r="AF33" i="3"/>
  <c r="AG34" i="3" s="1"/>
  <c r="AF34" i="3"/>
  <c r="AG35" i="3" s="1"/>
  <c r="AF35" i="3"/>
  <c r="AF36" i="3"/>
  <c r="AG37" i="3" s="1"/>
  <c r="AF37" i="3"/>
  <c r="AG38" i="3" s="1"/>
  <c r="AF38" i="3"/>
  <c r="AG39" i="3" s="1"/>
  <c r="AF39" i="3"/>
  <c r="AF9" i="3"/>
  <c r="AG10" i="3" l="1"/>
  <c r="R16" i="3" l="1"/>
  <c r="R17" i="3"/>
  <c r="R19" i="3"/>
  <c r="R20" i="3"/>
  <c r="R21" i="3"/>
  <c r="R22" i="3"/>
  <c r="R23" i="3"/>
  <c r="R24" i="3"/>
  <c r="R25" i="3"/>
  <c r="R26" i="3"/>
  <c r="R27" i="3"/>
  <c r="R28" i="3"/>
  <c r="R29" i="3"/>
  <c r="R30" i="3"/>
  <c r="R31" i="3"/>
  <c r="R32" i="3"/>
  <c r="R33" i="3"/>
  <c r="R34" i="3"/>
  <c r="R35" i="3"/>
  <c r="R36" i="3"/>
  <c r="R37" i="3"/>
  <c r="R38" i="3"/>
  <c r="R39" i="3"/>
  <c r="R10" i="3" l="1"/>
  <c r="R11" i="3"/>
  <c r="R12" i="3"/>
  <c r="R13" i="3"/>
  <c r="R14" i="3"/>
  <c r="R15" i="3"/>
  <c r="R18" i="3"/>
  <c r="R9" i="3"/>
  <c r="E42" i="3" l="1"/>
  <c r="AH9" i="3"/>
  <c r="AH10" i="3"/>
  <c r="AH19" i="3"/>
  <c r="AH20" i="3"/>
  <c r="AH21" i="3"/>
  <c r="AH22" i="3"/>
  <c r="AH23" i="3"/>
  <c r="AH24" i="3"/>
  <c r="AH25" i="3"/>
  <c r="AH26" i="3"/>
  <c r="AH27" i="3"/>
  <c r="AH28" i="3"/>
  <c r="AH29" i="3"/>
  <c r="AH30" i="3"/>
  <c r="AH31" i="3"/>
  <c r="AH32" i="3"/>
  <c r="AH33" i="3"/>
  <c r="AH34" i="3"/>
  <c r="AH35" i="3"/>
  <c r="AH36" i="3"/>
  <c r="AH37" i="3"/>
  <c r="AH38" i="3"/>
  <c r="AH39" i="3"/>
  <c r="AH12" i="3"/>
  <c r="AH13" i="3"/>
  <c r="AH14" i="3"/>
  <c r="AH15" i="3"/>
  <c r="AH16" i="3"/>
  <c r="AH17" i="3"/>
  <c r="AH18" i="3"/>
  <c r="AH11"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9" i="3"/>
  <c r="AJ9" i="3" l="1"/>
  <c r="H9" i="3" s="1"/>
  <c r="AI31" i="3"/>
  <c r="AJ31" i="3"/>
  <c r="AI19" i="3"/>
  <c r="AJ19" i="3"/>
  <c r="AI38" i="3"/>
  <c r="AJ38" i="3"/>
  <c r="AI26" i="3"/>
  <c r="AJ26" i="3"/>
  <c r="AI18" i="3"/>
  <c r="AJ18" i="3"/>
  <c r="AJ35" i="3"/>
  <c r="AI35" i="3"/>
  <c r="AI23" i="3"/>
  <c r="AJ23" i="3"/>
  <c r="AJ37" i="3"/>
  <c r="AI37" i="3"/>
  <c r="AJ33" i="3"/>
  <c r="AI33" i="3"/>
  <c r="AI29" i="3"/>
  <c r="AJ29" i="3"/>
  <c r="AI25" i="3"/>
  <c r="AJ25" i="3"/>
  <c r="AI21" i="3"/>
  <c r="AJ21" i="3"/>
  <c r="H21" i="3" s="1"/>
  <c r="AJ17" i="3"/>
  <c r="AI17" i="3"/>
  <c r="AJ13" i="3"/>
  <c r="H13" i="3" s="1"/>
  <c r="AI13" i="3"/>
  <c r="AJ39" i="3"/>
  <c r="AI39" i="3"/>
  <c r="AI27" i="3"/>
  <c r="AJ27" i="3"/>
  <c r="AI15" i="3"/>
  <c r="AJ15" i="3"/>
  <c r="H15" i="3" s="1"/>
  <c r="AI34" i="3"/>
  <c r="AJ34" i="3"/>
  <c r="AI30" i="3"/>
  <c r="AJ30" i="3"/>
  <c r="AI22" i="3"/>
  <c r="AJ22" i="3"/>
  <c r="H22" i="3" s="1"/>
  <c r="AI14" i="3"/>
  <c r="AJ14" i="3"/>
  <c r="H14" i="3" s="1"/>
  <c r="AI36" i="3"/>
  <c r="AJ36" i="3"/>
  <c r="AJ32" i="3"/>
  <c r="AI32" i="3"/>
  <c r="AJ28" i="3"/>
  <c r="AI28" i="3"/>
  <c r="AI24" i="3"/>
  <c r="AJ24" i="3"/>
  <c r="AJ20" i="3"/>
  <c r="H20" i="3" s="1"/>
  <c r="AI20" i="3"/>
  <c r="AI16" i="3"/>
  <c r="AJ16" i="3"/>
  <c r="H16" i="3" s="1"/>
  <c r="AI12" i="3"/>
  <c r="AJ12" i="3"/>
  <c r="H12" i="3" s="1"/>
  <c r="AJ11" i="3"/>
  <c r="H11" i="3" s="1"/>
  <c r="AI11" i="3"/>
  <c r="AO11" i="3" s="1"/>
  <c r="AJ10" i="3"/>
  <c r="H10" i="3" s="1"/>
  <c r="AI9" i="3"/>
  <c r="AO9" i="3" s="1"/>
  <c r="AI10" i="3"/>
  <c r="AO10" i="3" s="1"/>
  <c r="E43" i="3"/>
  <c r="E44" i="3" s="1"/>
  <c r="D5" i="3"/>
  <c r="D3" i="3"/>
  <c r="W47" i="3"/>
  <c r="W46" i="3"/>
  <c r="W45" i="3"/>
  <c r="W44" i="3"/>
  <c r="V43" i="3"/>
  <c r="W43" i="3" s="1"/>
  <c r="AM10" i="3" l="1"/>
  <c r="AP10" i="3"/>
  <c r="AM9" i="3"/>
  <c r="AP9" i="3"/>
  <c r="W42" i="3"/>
  <c r="AQ17" i="3" l="1"/>
  <c r="AR17" i="3" s="1"/>
  <c r="AQ15" i="3"/>
  <c r="AQ22" i="3"/>
  <c r="AQ26" i="3"/>
  <c r="AQ18" i="3"/>
  <c r="AR18" i="3" s="1"/>
  <c r="AQ30" i="3"/>
  <c r="AQ28" i="3"/>
  <c r="AQ37" i="3"/>
  <c r="AQ35" i="3"/>
  <c r="AQ32" i="3"/>
  <c r="AQ38" i="3"/>
  <c r="AQ34" i="3"/>
  <c r="AQ10" i="3"/>
  <c r="AQ27" i="3"/>
  <c r="AR27" i="3" s="1"/>
  <c r="AQ39" i="3"/>
  <c r="AQ36" i="3"/>
  <c r="AQ29" i="3"/>
  <c r="AQ31" i="3"/>
  <c r="K18" i="3"/>
  <c r="AQ33" i="3"/>
  <c r="AQ12" i="3"/>
  <c r="AQ25" i="3"/>
  <c r="AQ24" i="3"/>
  <c r="AV24" i="3" s="1"/>
  <c r="AQ23" i="3"/>
  <c r="AQ21" i="3"/>
  <c r="AQ20" i="3"/>
  <c r="AV20" i="3" s="1"/>
  <c r="AQ19" i="3"/>
  <c r="AQ16" i="3"/>
  <c r="AQ13" i="3"/>
  <c r="AR10" i="3" l="1"/>
  <c r="AR16" i="3"/>
  <c r="AR15" i="3"/>
  <c r="AV15" i="3"/>
  <c r="K15" i="3" s="1"/>
  <c r="AR13" i="3"/>
  <c r="K31" i="3"/>
  <c r="AR31" i="3"/>
  <c r="K19" i="3"/>
  <c r="AR19" i="3"/>
  <c r="K39" i="3"/>
  <c r="AR39" i="3"/>
  <c r="K20" i="3"/>
  <c r="AR20" i="3"/>
  <c r="K25" i="3"/>
  <c r="AR25" i="3"/>
  <c r="K34" i="3"/>
  <c r="AR34" i="3"/>
  <c r="K37" i="3"/>
  <c r="AR37" i="3"/>
  <c r="AR21" i="3"/>
  <c r="K29" i="3"/>
  <c r="AR29" i="3"/>
  <c r="K38" i="3"/>
  <c r="AR38" i="3"/>
  <c r="K28" i="3"/>
  <c r="AR28" i="3"/>
  <c r="AR22" i="3"/>
  <c r="K23" i="3"/>
  <c r="AR23" i="3"/>
  <c r="K33" i="3"/>
  <c r="AR33" i="3"/>
  <c r="K36" i="3"/>
  <c r="AR36" i="3"/>
  <c r="K32" i="3"/>
  <c r="AR32" i="3"/>
  <c r="K30" i="3"/>
  <c r="AR30" i="3"/>
  <c r="K24" i="3"/>
  <c r="AR24" i="3"/>
  <c r="K35" i="3"/>
  <c r="AR35" i="3"/>
  <c r="K26" i="3"/>
  <c r="AR26" i="3"/>
  <c r="AR12" i="3"/>
  <c r="AQ11" i="3"/>
  <c r="AQ14" i="3"/>
  <c r="AQ9" i="3"/>
  <c r="K27" i="3"/>
  <c r="AV16" i="3"/>
  <c r="K17" i="3"/>
  <c r="AV12" i="3"/>
  <c r="AV22" i="3" l="1"/>
  <c r="K22" i="3" s="1"/>
  <c r="AV14" i="3"/>
  <c r="K14" i="3" s="1"/>
  <c r="AV13" i="3"/>
  <c r="K13" i="3" s="1"/>
  <c r="AR9" i="3"/>
  <c r="AT9" i="3" s="1"/>
  <c r="AR14" i="3"/>
  <c r="AR11" i="3"/>
  <c r="K12" i="3"/>
  <c r="K16" i="3"/>
  <c r="AV21" i="3" l="1"/>
  <c r="K21" i="3" s="1"/>
  <c r="AV10" i="3"/>
  <c r="K10" i="3" s="1"/>
  <c r="AS9" i="3"/>
  <c r="AV9" i="3" l="1"/>
  <c r="K9" i="3" s="1"/>
  <c r="AV11" i="3"/>
  <c r="K11" i="3" s="1"/>
  <c r="D42" i="3" l="1"/>
  <c r="D43" i="3"/>
  <c r="D44" i="3" l="1"/>
  <c r="W41" i="3" s="1"/>
  <c r="W49" i="3" s="1"/>
  <c r="W51" i="3" s="1"/>
</calcChain>
</file>

<file path=xl/sharedStrings.xml><?xml version="1.0" encoding="utf-8"?>
<sst xmlns="http://schemas.openxmlformats.org/spreadsheetml/2006/main" count="462" uniqueCount="435">
  <si>
    <t>Beleg</t>
  </si>
  <si>
    <t>EUR</t>
  </si>
  <si>
    <t>Inland</t>
  </si>
  <si>
    <t>Ausland</t>
  </si>
  <si>
    <t>KFZ</t>
  </si>
  <si>
    <t>Km</t>
  </si>
  <si>
    <t>Keines</t>
  </si>
  <si>
    <t>Monat / Jahr</t>
  </si>
  <si>
    <t>Grundsätzliches</t>
  </si>
  <si>
    <t>Firma, Name</t>
  </si>
  <si>
    <t>Tag / Reiseziel / Reisezweck</t>
  </si>
  <si>
    <t>von / bis</t>
  </si>
  <si>
    <t>Bei Belegabrechnung geben Sie bitte den Betrag Ihrer Hotelrechnung von der Nächtigung ein.</t>
  </si>
  <si>
    <t>KM Geld je KM</t>
  </si>
  <si>
    <t>Bahn</t>
  </si>
  <si>
    <t>Flug</t>
  </si>
  <si>
    <t>Abzügl. Vorschuss</t>
  </si>
  <si>
    <t>Taxi</t>
  </si>
  <si>
    <t>Sonstiges</t>
  </si>
  <si>
    <t>(nur für Arbeitnehmer möglich, für Unternehmer ist grundsätzlich ein Einzelnachweis erforderlich)</t>
  </si>
  <si>
    <t>Ort, Datum</t>
  </si>
  <si>
    <t>Unterschrift</t>
  </si>
  <si>
    <t>Verpflegungsmehraufwendungen:</t>
  </si>
  <si>
    <t>Wählen Sie für die Berechnung der Verpflegungsmehraufwendungen in der ersten Spalte die Art der Berechnung.</t>
  </si>
  <si>
    <t>Übernachtungskosten:</t>
  </si>
  <si>
    <t>Wählen Sie für die Berechnung der Übernachtungskosten in der ersten Spalte die Art der Berechnung.</t>
  </si>
  <si>
    <t>Bei der Einstellung Inland werden 20,00 € als pauschale Übernachtungskosten angenommen.</t>
  </si>
  <si>
    <t xml:space="preserve">Bei der Reisekostenabrechung ist zu beachten, dass bei den Verpflegungsmehraufwendungen und bei den Übernachtungskosten über ein Kombinationsfeld der einzugebende Betrag gesteuert werden kann. </t>
  </si>
  <si>
    <t>Bei der Einstellung Inland ist folgender Pauschalbetrag der Verpflegungsmehraufwendungen gesetzlich vorgesehen:</t>
  </si>
  <si>
    <t>REISEKOSTENABRECHNUNG</t>
  </si>
  <si>
    <t>Firma:</t>
  </si>
  <si>
    <t>Monat / Jahr:</t>
  </si>
  <si>
    <t>Km-Geld je Km:</t>
  </si>
  <si>
    <t>TAG</t>
  </si>
  <si>
    <t>REISEZWECK</t>
  </si>
  <si>
    <t>VON</t>
  </si>
  <si>
    <t>BIS</t>
  </si>
  <si>
    <t>STD</t>
  </si>
  <si>
    <t>ÜBERNACHTUNGSKOSTEN</t>
  </si>
  <si>
    <t>BAHN</t>
  </si>
  <si>
    <t>FLUG</t>
  </si>
  <si>
    <t>TAXI</t>
  </si>
  <si>
    <t>SONST.</t>
  </si>
  <si>
    <t>VERPFLEGUNGSPAUSCHALE</t>
  </si>
  <si>
    <t>SUMME</t>
  </si>
  <si>
    <t>GESAMTBETRAG</t>
  </si>
  <si>
    <t>HILFE ZUR REISEKOSTENABRECHNUNG</t>
  </si>
  <si>
    <t>Zusätzlich zur Reise können auch die angefallenen KFZ-Kilometer aufgezeichnet werden.</t>
  </si>
  <si>
    <t>Eingabefelder sind weiß hinterlegt, grau hinterlegte Felder können nicht bzw. eingeschränkt bearbeitet werden.</t>
  </si>
  <si>
    <t>Name Mitarbeiter:</t>
  </si>
  <si>
    <t>Vorschuß:</t>
  </si>
  <si>
    <t>Übernachtungskosten</t>
  </si>
  <si>
    <t>Verpflegungspauschale</t>
  </si>
  <si>
    <t>= Restbetrag</t>
  </si>
  <si>
    <t xml:space="preserve">Km x Km-Geld </t>
  </si>
  <si>
    <t>Eintägig</t>
  </si>
  <si>
    <t>Zweitägig</t>
  </si>
  <si>
    <t>Drei-/Mehrtägig</t>
  </si>
  <si>
    <t>Mitarbeitername:</t>
  </si>
  <si>
    <t>STAMMDATEN</t>
  </si>
  <si>
    <t>REISEDAUER</t>
  </si>
  <si>
    <t>Land</t>
  </si>
  <si>
    <t xml:space="preserve">Kürzungen Frühstück in % </t>
  </si>
  <si>
    <t>Afghanistan</t>
  </si>
  <si>
    <t>Ägypten</t>
  </si>
  <si>
    <t>Albanien</t>
  </si>
  <si>
    <t>Algerien</t>
  </si>
  <si>
    <t>Andorra</t>
  </si>
  <si>
    <t>Angola</t>
  </si>
  <si>
    <t>Ankara</t>
  </si>
  <si>
    <t>Antigua und Barbuda</t>
  </si>
  <si>
    <t>Äquatorialguinea</t>
  </si>
  <si>
    <t>Argentinien</t>
  </si>
  <si>
    <t>Armenien</t>
  </si>
  <si>
    <t>Aserbaidschan</t>
  </si>
  <si>
    <t>Athen</t>
  </si>
  <si>
    <t>Äthiopien</t>
  </si>
  <si>
    <t>Atlanta</t>
  </si>
  <si>
    <t>Australien</t>
  </si>
  <si>
    <t>Bahamas</t>
  </si>
  <si>
    <t>Bahrain</t>
  </si>
  <si>
    <t>Bangladesch</t>
  </si>
  <si>
    <t>Barbados</t>
  </si>
  <si>
    <t>Barcelona</t>
  </si>
  <si>
    <t>Belgien</t>
  </si>
  <si>
    <t>Benin</t>
  </si>
  <si>
    <t>Bern</t>
  </si>
  <si>
    <t>Bolivien</t>
  </si>
  <si>
    <t>Bombay</t>
  </si>
  <si>
    <t>Bosnien-Herzegowina</t>
  </si>
  <si>
    <t>Bosten, Washington</t>
  </si>
  <si>
    <t>Botsuana</t>
  </si>
  <si>
    <t>Brasilia</t>
  </si>
  <si>
    <t>Brasilien</t>
  </si>
  <si>
    <t>Breslau</t>
  </si>
  <si>
    <t>Brunei (Darussalam)</t>
  </si>
  <si>
    <t>Bukarest</t>
  </si>
  <si>
    <t>Bulgarien</t>
  </si>
  <si>
    <t>Burkina Faso</t>
  </si>
  <si>
    <t>Burundi</t>
  </si>
  <si>
    <t>Chengdu</t>
  </si>
  <si>
    <t>Chennai</t>
  </si>
  <si>
    <t>Chicago</t>
  </si>
  <si>
    <t>Chile</t>
  </si>
  <si>
    <t>China</t>
  </si>
  <si>
    <t>China ( Hong Kong)</t>
  </si>
  <si>
    <t>Costa Rica</t>
  </si>
  <si>
    <t>Cote d'lvoire</t>
  </si>
  <si>
    <t>Daenemark</t>
  </si>
  <si>
    <t>Deutschland</t>
  </si>
  <si>
    <t>Dijdda</t>
  </si>
  <si>
    <t>Dominica</t>
  </si>
  <si>
    <t>Dominikanische Republik</t>
  </si>
  <si>
    <t>Dschibuti</t>
  </si>
  <si>
    <t>Duala</t>
  </si>
  <si>
    <t>Dubai</t>
  </si>
  <si>
    <t>Ecuador</t>
  </si>
  <si>
    <t>Edingburgh</t>
  </si>
  <si>
    <t>El Salvador</t>
  </si>
  <si>
    <t>England</t>
  </si>
  <si>
    <t>Eritrea</t>
  </si>
  <si>
    <t>Estland</t>
  </si>
  <si>
    <t>Fidschi</t>
  </si>
  <si>
    <t>Finnland</t>
  </si>
  <si>
    <t>Frankreich</t>
  </si>
  <si>
    <t>Gabun</t>
  </si>
  <si>
    <t>Gambia</t>
  </si>
  <si>
    <t>Genf</t>
  </si>
  <si>
    <t>Georgien</t>
  </si>
  <si>
    <t>Ghana</t>
  </si>
  <si>
    <t>Grenada</t>
  </si>
  <si>
    <t>Griechenland</t>
  </si>
  <si>
    <t>Guatemala</t>
  </si>
  <si>
    <t>Guinea</t>
  </si>
  <si>
    <t>Guinea-Bissau</t>
  </si>
  <si>
    <t>Guyana</t>
  </si>
  <si>
    <t>Haiti</t>
  </si>
  <si>
    <t>Honduras</t>
  </si>
  <si>
    <t>Hongkong</t>
  </si>
  <si>
    <t>Houston, Miami</t>
  </si>
  <si>
    <t>Indien</t>
  </si>
  <si>
    <t>Indonesien</t>
  </si>
  <si>
    <t>Irak</t>
  </si>
  <si>
    <t>Iran</t>
  </si>
  <si>
    <t>Irland</t>
  </si>
  <si>
    <t>Islamabad</t>
  </si>
  <si>
    <t>Island</t>
  </si>
  <si>
    <t>Israel</t>
  </si>
  <si>
    <t>Italien</t>
  </si>
  <si>
    <t>Izmir, Istanbul</t>
  </si>
  <si>
    <t>Jamaika</t>
  </si>
  <si>
    <t>Japan</t>
  </si>
  <si>
    <t>Jaunde</t>
  </si>
  <si>
    <t>Jemen</t>
  </si>
  <si>
    <t>Jordanien</t>
  </si>
  <si>
    <t>Kalkutta</t>
  </si>
  <si>
    <t>Kambodscha</t>
  </si>
  <si>
    <t>Kamerun</t>
  </si>
  <si>
    <t>Kanada</t>
  </si>
  <si>
    <t>Kanarische Inseln</t>
  </si>
  <si>
    <t>Kap Verde</t>
  </si>
  <si>
    <t>Kapstadt</t>
  </si>
  <si>
    <t>Kasachstan</t>
  </si>
  <si>
    <t>Katar</t>
  </si>
  <si>
    <t>Kenia</t>
  </si>
  <si>
    <t>Kirgisistan</t>
  </si>
  <si>
    <t>Kolumbien</t>
  </si>
  <si>
    <t>Komoren</t>
  </si>
  <si>
    <t>Kongo</t>
  </si>
  <si>
    <t>Kongo,  Demokratische Republik ( früher Zaire)</t>
  </si>
  <si>
    <t>Kopenhagen</t>
  </si>
  <si>
    <t>Korea, Demokratische Volksrepublik</t>
  </si>
  <si>
    <t>Korea, Republik</t>
  </si>
  <si>
    <t>Kosovo</t>
  </si>
  <si>
    <t>Kroatien</t>
  </si>
  <si>
    <t>Kuba</t>
  </si>
  <si>
    <t>Kuweit</t>
  </si>
  <si>
    <t>Lagos</t>
  </si>
  <si>
    <t>Laos</t>
  </si>
  <si>
    <t>Lesotho</t>
  </si>
  <si>
    <t>Lettland</t>
  </si>
  <si>
    <t>Libanon</t>
  </si>
  <si>
    <t>Liberia</t>
  </si>
  <si>
    <t>Libyen</t>
  </si>
  <si>
    <t>Liechtenstein</t>
  </si>
  <si>
    <t>Lissabon</t>
  </si>
  <si>
    <t>Litauen</t>
  </si>
  <si>
    <t>London</t>
  </si>
  <si>
    <t>Los Angeles</t>
  </si>
  <si>
    <t>Luxemburg</t>
  </si>
  <si>
    <t>Madagaskar</t>
  </si>
  <si>
    <t>Mailand</t>
  </si>
  <si>
    <t>Malawi</t>
  </si>
  <si>
    <t>Malaysia</t>
  </si>
  <si>
    <t>Malediven</t>
  </si>
  <si>
    <t>Mali</t>
  </si>
  <si>
    <t>Malta</t>
  </si>
  <si>
    <t>Marokko</t>
  </si>
  <si>
    <t>Mauretanien</t>
  </si>
  <si>
    <t>Mauritius</t>
  </si>
  <si>
    <t>Mazedonien</t>
  </si>
  <si>
    <t>Melbourne</t>
  </si>
  <si>
    <t>Mexiko</t>
  </si>
  <si>
    <t>Miami</t>
  </si>
  <si>
    <t>Moldau, Republik</t>
  </si>
  <si>
    <t>Monaco</t>
  </si>
  <si>
    <t>Mongolei</t>
  </si>
  <si>
    <t>Montenegro</t>
  </si>
  <si>
    <t>Mosambik</t>
  </si>
  <si>
    <t>Moskau</t>
  </si>
  <si>
    <t>Mumbai</t>
  </si>
  <si>
    <t>Myanmar ( früher Bruma)</t>
  </si>
  <si>
    <t>Namibia</t>
  </si>
  <si>
    <t>Nepal</t>
  </si>
  <si>
    <t>Neu Delhi</t>
  </si>
  <si>
    <t>Neuseeland</t>
  </si>
  <si>
    <t>New York</t>
  </si>
  <si>
    <t>Nicaragua</t>
  </si>
  <si>
    <t>Niederlande</t>
  </si>
  <si>
    <t>Niger</t>
  </si>
  <si>
    <t>Nigeria</t>
  </si>
  <si>
    <t>Norwegen</t>
  </si>
  <si>
    <t>Oman</t>
  </si>
  <si>
    <t>Österreich</t>
  </si>
  <si>
    <t>Ottawa</t>
  </si>
  <si>
    <t>Pakistan</t>
  </si>
  <si>
    <t>Palma de Mallorca</t>
  </si>
  <si>
    <t>Panama</t>
  </si>
  <si>
    <t>Papua-Neuguinea</t>
  </si>
  <si>
    <t>Paraguay</t>
  </si>
  <si>
    <t>Paris</t>
  </si>
  <si>
    <t>Peking</t>
  </si>
  <si>
    <t>Peru</t>
  </si>
  <si>
    <t>Philippinen</t>
  </si>
  <si>
    <t>Polen</t>
  </si>
  <si>
    <t>Portugal</t>
  </si>
  <si>
    <t>Riad</t>
  </si>
  <si>
    <t>Rio de Janeiro</t>
  </si>
  <si>
    <t>Rom</t>
  </si>
  <si>
    <t>Ruanda</t>
  </si>
  <si>
    <t>Rumaenien</t>
  </si>
  <si>
    <t>Russische Föderation</t>
  </si>
  <si>
    <t>Sambia</t>
  </si>
  <si>
    <t>Samoa</t>
  </si>
  <si>
    <t>San Francisco</t>
  </si>
  <si>
    <t>San Marino</t>
  </si>
  <si>
    <t>Sao Paulo</t>
  </si>
  <si>
    <t>Sao Tome und Principe</t>
  </si>
  <si>
    <t>Saudi-Arabien</t>
  </si>
  <si>
    <t>Schweden</t>
  </si>
  <si>
    <t>Schweiz</t>
  </si>
  <si>
    <t>Senegal</t>
  </si>
  <si>
    <t>Serbien</t>
  </si>
  <si>
    <t>Shanghai</t>
  </si>
  <si>
    <t>Sierra Leone</t>
  </si>
  <si>
    <t>Simbabwe</t>
  </si>
  <si>
    <t>Singapur</t>
  </si>
  <si>
    <t>Slowakische Republik</t>
  </si>
  <si>
    <t>Slowenien</t>
  </si>
  <si>
    <t>Somalia</t>
  </si>
  <si>
    <t>Spanien</t>
  </si>
  <si>
    <t>Sri Lanka</t>
  </si>
  <si>
    <t>St. Kitts und Nevis</t>
  </si>
  <si>
    <t>St. Lucia</t>
  </si>
  <si>
    <t>St. Petersburg</t>
  </si>
  <si>
    <t>St. Vincent und die Greadinen</t>
  </si>
  <si>
    <t>Straßburg</t>
  </si>
  <si>
    <t>Südafrika</t>
  </si>
  <si>
    <t>Sudan</t>
  </si>
  <si>
    <t>Suriname</t>
  </si>
  <si>
    <t>Swasiland</t>
  </si>
  <si>
    <t>Sydney</t>
  </si>
  <si>
    <t>Syrien</t>
  </si>
  <si>
    <t>Tadschikistan</t>
  </si>
  <si>
    <t>Taiwan</t>
  </si>
  <si>
    <t>Tansania</t>
  </si>
  <si>
    <t>Tel Aviv</t>
  </si>
  <si>
    <t>Thailand</t>
  </si>
  <si>
    <t>Togo</t>
  </si>
  <si>
    <t>Tokyo</t>
  </si>
  <si>
    <t>Tonga</t>
  </si>
  <si>
    <t>Toronto</t>
  </si>
  <si>
    <t>Trinidad und Tobago</t>
  </si>
  <si>
    <t>Tschad</t>
  </si>
  <si>
    <t>Tschechische Republik</t>
  </si>
  <si>
    <t>Tuerkei</t>
  </si>
  <si>
    <t>Tunesien</t>
  </si>
  <si>
    <t>Turkmenistan</t>
  </si>
  <si>
    <t>Uganda</t>
  </si>
  <si>
    <t>Ukraine</t>
  </si>
  <si>
    <t>Ungarn</t>
  </si>
  <si>
    <t>Uruguay</t>
  </si>
  <si>
    <t>USA</t>
  </si>
  <si>
    <t>Usbekistan</t>
  </si>
  <si>
    <t>Vancouver</t>
  </si>
  <si>
    <t>Vatikanstadt</t>
  </si>
  <si>
    <t>Venezuela</t>
  </si>
  <si>
    <t>Vereinigte Arabische Emirate</t>
  </si>
  <si>
    <t>Vereinigte Staaten</t>
  </si>
  <si>
    <t>Vereinigtes Königreich und Nordirland</t>
  </si>
  <si>
    <t>Vietnam</t>
  </si>
  <si>
    <t>Warschau</t>
  </si>
  <si>
    <t>Weißrussland</t>
  </si>
  <si>
    <t>Wien</t>
  </si>
  <si>
    <t>Zentralafrikanische Republik</t>
  </si>
  <si>
    <t>Zypern</t>
  </si>
  <si>
    <t>Übernachtungs-pauschalen [EUR]</t>
  </si>
  <si>
    <t>Stundenermittlung</t>
  </si>
  <si>
    <t>VerpflPausch Abwesenheit von mind. 24 Stunden je Kalendertag [EUR]</t>
  </si>
  <si>
    <t>VerpflPausch An-/Abreisetag und Abwesenheit von mehr als 8 Stunden [EUR]</t>
  </si>
  <si>
    <t>Ermittlung Verpflegungspauschale</t>
  </si>
  <si>
    <t>Hilfsspalten (werden ausgeblendet)</t>
  </si>
  <si>
    <t>Maßgebend</t>
  </si>
  <si>
    <t>Pauschale</t>
  </si>
  <si>
    <t>./. Frühstück</t>
  </si>
  <si>
    <t>Verpfl.Pausch.</t>
  </si>
  <si>
    <t>Übernachtung</t>
  </si>
  <si>
    <t xml:space="preserve">Auszahlung der Reisekosten mittels: </t>
  </si>
  <si>
    <t>ZIELORT</t>
  </si>
  <si>
    <t>vor Kürzung</t>
  </si>
  <si>
    <t>nach Kürzung</t>
  </si>
  <si>
    <t>Früh-stück</t>
  </si>
  <si>
    <t>h:min</t>
  </si>
  <si>
    <t>Bei eintägigen Reisen muss die Start- und Endzeit eingegeben werden.</t>
  </si>
  <si>
    <t>Am zweiten Tag (Rückreisetag) muss nur die Endzeit erfasst werden.</t>
  </si>
  <si>
    <t>Bei dei-/mehrtägigen Reisen wird analog zur Eingabe von zweitägigen Reisen</t>
  </si>
  <si>
    <t>Reise eingetragen.</t>
  </si>
  <si>
    <r>
      <t>Pauschale
J / N           EUR</t>
    </r>
    <r>
      <rPr>
        <b/>
        <sz val="8"/>
        <color theme="0" tint="-4.9989318521683403E-2"/>
        <rFont val="Arial"/>
        <family val="2"/>
      </rPr>
      <t>__</t>
    </r>
  </si>
  <si>
    <t>Bei zweitägigen Reisen wird am ersten Tag (Anreisetag) die Startzeit eingetragen.</t>
  </si>
  <si>
    <t>nur der Startzeitpunkt am ersten Tag und die Endzeit am letzen Tag der</t>
  </si>
  <si>
    <t>Geben Sie den Firmennamen, das Jahr und Ihre Personalnummer und Ihren Namen ein.</t>
  </si>
  <si>
    <t>Geben Sie hier Uhrzeit Ihrer Abfahrt und Ihrer Ankunft ein. Bitte geben Sie die genaue Uhrzeit und keine gerundeten Zeiten ein.</t>
  </si>
  <si>
    <t xml:space="preserve">  - Abwesenheit von 24 Stunden = 24 € (dieser Satz gilt automatisch bei mehrtätigen Reisen)</t>
  </si>
  <si>
    <t xml:space="preserve">  - Abwesenheit von mehr als 8 Stunden, aber weniger als 24 Stunden = 12 €</t>
  </si>
  <si>
    <t>Frühstück</t>
  </si>
  <si>
    <t>Mittag-essen</t>
  </si>
  <si>
    <t>Abend-essen</t>
  </si>
  <si>
    <t>./. Abend-essen</t>
  </si>
  <si>
    <t>./. Mittag-essen</t>
  </si>
  <si>
    <t xml:space="preserve">Basis </t>
  </si>
  <si>
    <t>für Kürzung</t>
  </si>
  <si>
    <t>Erfassen Sie das Jahr. Die Monatswerte sind auf den einzelnen 12 Tabellen automatisch vorbelegt, so dass hier keine Anpassungen notwenidg sind.</t>
  </si>
  <si>
    <t>Geben Sie hier den Kilometergeld-Satz je gefahrenen Kilometer ein. Vorbelegt sind 0.30 € je Kilometer</t>
  </si>
  <si>
    <t>Tag: Als Standard sind 31 Tage vorbelegt. Sie können die Tagesangaben jedoch über ein DropDown-Feld ändern, so dass auch mehrere Reisen pro Tag erfasst werden können.</t>
  </si>
  <si>
    <t>Zweck: Geben Sie den Zweck Ihrer Reise an, also z.B. welcher Kunde, Firma oder Behörde besucht wurde. Ohne die Angabe eines Zwecks werden ebenfalls keine Verpflegungspauschalen berechnet.</t>
  </si>
  <si>
    <t>Die Uhrzeit muss im Format h:min  (Stunden:Minuten) eingegeben werden, also z.B. 07:25</t>
  </si>
  <si>
    <t>Bei Auslandsreisen wählen Sie zur automatischen Berechnung des Pauschbetrages der Verpflegungsmehraufwendungen bitte das entsprechende Land aus.</t>
  </si>
  <si>
    <t>Bitte geben Sie an, ob in den Übernachtungskosten das Frühstück enthalten ist. In diesem Fall wird die Verpflegungspauschale um 20 % gekürzt.</t>
  </si>
  <si>
    <t>Mittagessen:</t>
  </si>
  <si>
    <t>Bitte geben Sie an, ob in den Übernachtungskosten das Mittagessen enthalten ist. In diesem Fall wird die Verpflegungspauschale um 40 % gekürzt.</t>
  </si>
  <si>
    <t>Abendessen:</t>
  </si>
  <si>
    <t>Bitte geben Sie an, ob in den Übernachtungskosten das Abendessen enthalten ist. In diesem Fall wird die Verpflegungspauschale um 40 % gekürzt.</t>
  </si>
  <si>
    <t>KFZ-Km</t>
  </si>
  <si>
    <t>Die Summe der Kilometer wird dann mit dem oben eingegebenen Satz pro Km mulitpliziert und als Km-Geld ausgewiesen.</t>
  </si>
  <si>
    <t>Bahn / Flug / Taxi / Sonstiges</t>
  </si>
  <si>
    <t>Tage</t>
  </si>
  <si>
    <t>Dateneingabe</t>
  </si>
  <si>
    <t>Datenerfassung bei eintägigen Reisen</t>
  </si>
  <si>
    <t>Datenerfassung bei zweitägigen Reisen</t>
  </si>
  <si>
    <t>Bei eintägigen Reisen muss die Start- und Endzeit der Reise eingegeben werden.</t>
  </si>
  <si>
    <t>Datenerfassung bei drei- und mehrtägigen Reisen</t>
  </si>
  <si>
    <t>Bei dei-/mehrtägigen Reisen wird analog zur Eingabe von zweitägigen Reisen nur der Startzeitpunkt</t>
  </si>
  <si>
    <t>am ersten Tag und die Endzeit am letzen Tag der Reise eingetragen.</t>
  </si>
  <si>
    <t>Geben Sie hier, wenn nötig, die angefallen Kosten bei Flug bzw. Bahnreise ein. Erfassen Sie hier auch Kosten für Taxis oder andere reisebedingten Kosten</t>
  </si>
  <si>
    <t>Version</t>
  </si>
  <si>
    <t>:</t>
  </si>
  <si>
    <t>Contact</t>
  </si>
  <si>
    <t>Mail</t>
  </si>
  <si>
    <t>Web</t>
  </si>
  <si>
    <t>www.excel-inside.de</t>
  </si>
  <si>
    <t>Copyright</t>
  </si>
  <si>
    <t>Haftungsausschluss</t>
  </si>
  <si>
    <t xml:space="preserve">Für die Richtigkeit der Abrechnungen wird </t>
  </si>
  <si>
    <t>keine Haftung übernommen</t>
  </si>
  <si>
    <t>anfrage@excel-inside.de</t>
  </si>
  <si>
    <t>Alois Eckl, Grabbestraße 25, 90427 Nürnberg</t>
  </si>
  <si>
    <t>Zweitägig ohne Ü.</t>
  </si>
  <si>
    <t>Sum. 2-Tägig o.Ü.</t>
  </si>
  <si>
    <t>Bei dieser Reiseart wird von einer Übernachtung ausgegangen.</t>
  </si>
  <si>
    <t>Datenerfassung bei zweitägigen Reisen ohne Übernachtung</t>
  </si>
  <si>
    <t xml:space="preserve">Maßgebend </t>
  </si>
  <si>
    <t>für Berechnung</t>
  </si>
  <si>
    <t>für Anzeige</t>
  </si>
  <si>
    <t>Bei zweitägigen Reisen ohne Übernachtung wird am ersten Tag (Anreisetag) die Startzeit eingetragen.</t>
  </si>
  <si>
    <t>Am zweiten Tag (Rückreisetag) muss nur die Endzeit erfasst werden. Weitere Zeiteingaben sind nicht erforderlich.</t>
  </si>
  <si>
    <t>Durch die sogenannte Mitternachtsregel gibt es in diesem Beispiel für den Anreisetag keine Verpflegungspauschale,</t>
  </si>
  <si>
    <t>da die Abwesenheit unter 8 Stunden betragen hat. Am zweiten Tag wird allerdings eine Verpflegungspauschale</t>
  </si>
  <si>
    <t>gewährt, da die gesamte Abwesentheitsdauer (7,0 h + 9,5 h) über 8 Stunden liegt.</t>
  </si>
  <si>
    <t>Diese Tabelle benutzt keine Makros und funktioniert somit mit allen Excel-Versionen ab Excel 2003.</t>
  </si>
  <si>
    <t>Monat:</t>
  </si>
  <si>
    <t>Jahr:</t>
  </si>
  <si>
    <t>Personalnummer:</t>
  </si>
  <si>
    <t>Januar</t>
  </si>
  <si>
    <t>Februar</t>
  </si>
  <si>
    <t>März</t>
  </si>
  <si>
    <t>April</t>
  </si>
  <si>
    <t>Mai</t>
  </si>
  <si>
    <t>Juni</t>
  </si>
  <si>
    <t>Juli</t>
  </si>
  <si>
    <t>August</t>
  </si>
  <si>
    <t>September</t>
  </si>
  <si>
    <t>Oktober</t>
  </si>
  <si>
    <t>November</t>
  </si>
  <si>
    <t>Dezember</t>
  </si>
  <si>
    <t>1. Eintägige Reise</t>
  </si>
  <si>
    <t>2. Zweitägige Reise</t>
  </si>
  <si>
    <t>3. Zweitägige Reise ohne Übernachtung</t>
  </si>
  <si>
    <t>4. Drei-/Mehrtägige Reisen</t>
  </si>
  <si>
    <t xml:space="preserve">Bei zweitägigen Reisen ohne Übernachtung wird am ersten Tag (Anreisetag) die Startzeit </t>
  </si>
  <si>
    <t xml:space="preserve">eingetragen. Am zweiten Tag (Rückreisetag) muss nur die Endzeit erfasst werden. </t>
  </si>
  <si>
    <t xml:space="preserve">Weitere Zeiteingaben sind nicht erforderlich. Durch die sogenannte Mitternachtsregel gibt </t>
  </si>
  <si>
    <t>es in diesem Beispiel für den Anreisetag keine Verpflegungspauschale, da die Abwesenheit</t>
  </si>
  <si>
    <t>unter 8 Stunden betragen hat. Am zweiten Tag wird allerdings eine Verpflegungs-</t>
  </si>
  <si>
    <t>pauschalegewährt, da die gesamte Abwesentheitsdauer (7,0 h + 9,5 h) über 8 Stunden liegt.</t>
  </si>
  <si>
    <t>Programm Kurzbeschreibung</t>
  </si>
  <si>
    <t>Die ausführliche Programmbeschreibung finden Sie auf der Registerkarte 'Hilfe'</t>
  </si>
  <si>
    <t>Reiseziel: Geben Sie das Ziel (Ort) Ihrer Reise an. Ohne diese Angaben werden keine Verpflegungspauschalen berechnet.</t>
  </si>
  <si>
    <t>Kilometergeld</t>
  </si>
  <si>
    <t>Als Kilometergeld ist ein Betrag von 0,30 Euro hinterlegt. Dieser Betrag kann jederzeit geändert werden.</t>
  </si>
  <si>
    <t>Vorschuss</t>
  </si>
  <si>
    <t>Der erfasste Vorschuss wird bei der Reisekostenabrechnung berücksichtigt. Es kann sich eine Auszahlung (schwarz) oder eine Rückzahlung (rot) ergeben</t>
  </si>
  <si>
    <t>(ist das Frühstück im Gesamtpreis enthalten, wird die Verpflegungspauschale um 20% gekürzt. ) Wenn ein Betrag in der Belegspalte erfasst wird, hat dieser Vorrang vor der Übernachtungspauschale</t>
  </si>
  <si>
    <t>Freigabe durch Vorgesetzten</t>
  </si>
  <si>
    <t>Kostenstelle:</t>
  </si>
  <si>
    <t>Personal-Nr. / Kostenstelle:</t>
  </si>
  <si>
    <t xml:space="preserve">       Zahlungsanweisung:</t>
  </si>
  <si>
    <t>Kürzungen Mittag/ Abendessen in %</t>
  </si>
  <si>
    <t>Auf dem Tabellenblatt "Daten" befinden sich die Verpflegungs- und Übernachtungspauschalen für alle Länder sowie die jeweiligen Kürzungs-
vorgaben für Frühstück und Mittagessen.</t>
  </si>
  <si>
    <t>Diese Tabelle ist mit einem Passwort geschützt, so dass versehentlich keine Daten gelöscht oder verändert werden können. Beim Erwerb einer Lizenz erhalten Sie das Passwort, mit dem der Bereichsschutz für diese Tabelle temporär zur Datenpflege aufgehoben werden kann.</t>
  </si>
  <si>
    <t>Ändern der Reisekostenpauschalen</t>
  </si>
  <si>
    <t>Monate</t>
  </si>
  <si>
    <t>Optionen</t>
  </si>
  <si>
    <t>© 2016 by Excel-Inside Solutions - All rights reserved</t>
  </si>
  <si>
    <t>1.06 · 160212</t>
  </si>
  <si>
    <t>Version 1.07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</si>
</sst>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0.00\ &quot;€&quot;;\-#,##0.00\ &quot;€&quot;"/>
    <numFmt numFmtId="44" formatCode="_-* #,##0.00\ &quot;€&quot;_-;\-* #,##0.00\ &quot;€&quot;_-;_-* &quot;-&quot;??\ &quot;€&quot;_-;_-@_-"/>
    <numFmt numFmtId="164" formatCode="#,##0.00\ &quot;€&quot;"/>
    <numFmt numFmtId="165" formatCode="mmm\ yyyy"/>
    <numFmt numFmtId="166" formatCode="#,##0.00\ [$EUR]"/>
    <numFmt numFmtId="167" formatCode="h:mm;@"/>
    <numFmt numFmtId="168" formatCode="_(&quot;€&quot;* #,##0.00_);_(&quot;€&quot;* \(#,##0.00\);_(&quot;€&quot;* &quot;-&quot;??_);_(@_)"/>
    <numFmt numFmtId="169" formatCode="_-* #,##0.00\ &quot;€&quot;_-;[Red]\-* #,##0.00\ &quot;€&quot;_-;_-* &quot;-&quot;??\ &quot;€&quot;_-;_-@_-"/>
  </numFmts>
  <fonts count="22">
    <font>
      <sz val="10"/>
      <name val="Arial"/>
    </font>
    <font>
      <sz val="10"/>
      <name val="Arial"/>
      <family val="2"/>
    </font>
    <font>
      <b/>
      <sz val="10"/>
      <name val="Arial"/>
      <family val="2"/>
    </font>
    <font>
      <sz val="10"/>
      <name val="Arial"/>
      <family val="2"/>
    </font>
    <font>
      <sz val="8"/>
      <name val="Arial"/>
      <family val="2"/>
    </font>
    <font>
      <i/>
      <sz val="10"/>
      <name val="Arial"/>
      <family val="2"/>
    </font>
    <font>
      <sz val="16"/>
      <name val="Arial"/>
      <family val="2"/>
    </font>
    <font>
      <sz val="9"/>
      <name val="Arial"/>
      <family val="2"/>
    </font>
    <font>
      <sz val="11"/>
      <color theme="1"/>
      <name val="Calibri"/>
      <family val="2"/>
      <scheme val="minor"/>
    </font>
    <font>
      <sz val="10"/>
      <color theme="0"/>
      <name val="Arial"/>
      <family val="2"/>
    </font>
    <font>
      <sz val="10"/>
      <name val="Arial"/>
      <family val="2"/>
    </font>
    <font>
      <b/>
      <sz val="8"/>
      <name val="Arial"/>
      <family val="2"/>
    </font>
    <font>
      <b/>
      <sz val="9"/>
      <name val="Arial"/>
      <family val="2"/>
    </font>
    <font>
      <sz val="8"/>
      <color theme="0" tint="-0.34998626667073579"/>
      <name val="Arial"/>
      <family val="2"/>
    </font>
    <font>
      <b/>
      <sz val="8"/>
      <color theme="0" tint="-4.9989318521683403E-2"/>
      <name val="Arial"/>
      <family val="2"/>
    </font>
    <font>
      <b/>
      <u/>
      <sz val="10"/>
      <name val="Arial"/>
      <family val="2"/>
    </font>
    <font>
      <sz val="16"/>
      <color theme="0"/>
      <name val="Arial"/>
      <family val="2"/>
    </font>
    <font>
      <sz val="8"/>
      <color theme="0" tint="-0.499984740745262"/>
      <name val="Verdana"/>
      <family val="2"/>
    </font>
    <font>
      <sz val="16"/>
      <color theme="0" tint="-0.499984740745262"/>
      <name val="Arial"/>
      <family val="2"/>
    </font>
    <font>
      <sz val="10"/>
      <color theme="0" tint="-0.499984740745262"/>
      <name val="Arial"/>
      <family val="2"/>
    </font>
    <font>
      <u/>
      <sz val="8"/>
      <color theme="0" tint="-0.499984740745262"/>
      <name val="Verdana"/>
      <family val="2"/>
    </font>
    <font>
      <b/>
      <sz val="12"/>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1958B7"/>
        <bgColor indexed="64"/>
      </patternFill>
    </fill>
  </fills>
  <borders count="51">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9"/>
      </top>
      <bottom/>
      <diagonal/>
    </border>
    <border>
      <left style="thin">
        <color indexed="64"/>
      </left>
      <right/>
      <top/>
      <bottom style="thin">
        <color indexed="9"/>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9"/>
      </bottom>
      <diagonal/>
    </border>
    <border>
      <left/>
      <right style="thin">
        <color indexed="64"/>
      </right>
      <top/>
      <bottom style="thin">
        <color indexed="9"/>
      </bottom>
      <diagonal/>
    </border>
    <border>
      <left/>
      <right/>
      <top style="thin">
        <color indexed="9"/>
      </top>
      <bottom/>
      <diagonal/>
    </border>
    <border>
      <left/>
      <right style="thin">
        <color indexed="64"/>
      </right>
      <top style="thin">
        <color indexed="9"/>
      </top>
      <bottom/>
      <diagonal/>
    </border>
    <border>
      <left style="dashed">
        <color auto="1"/>
      </left>
      <right/>
      <top/>
      <bottom/>
      <diagonal/>
    </border>
    <border>
      <left style="dashed">
        <color auto="1"/>
      </left>
      <right/>
      <top/>
      <bottom style="thin">
        <color indexed="64"/>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style="hair">
        <color indexed="64"/>
      </top>
      <bottom style="hair">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hair">
        <color indexed="64"/>
      </top>
      <bottom style="hair">
        <color indexed="64"/>
      </bottom>
      <diagonal/>
    </border>
    <border>
      <left style="thin">
        <color theme="0" tint="-0.34998626667073579"/>
      </left>
      <right style="thin">
        <color theme="0" tint="-0.34998626667073579"/>
      </right>
      <top style="hair">
        <color indexed="64"/>
      </top>
      <bottom style="thin">
        <color indexed="64"/>
      </bottom>
      <diagonal/>
    </border>
    <border>
      <left style="thin">
        <color theme="0" tint="-0.34998626667073579"/>
      </left>
      <right/>
      <top/>
      <bottom style="thin">
        <color indexed="64"/>
      </bottom>
      <diagonal/>
    </border>
    <border>
      <left style="thin">
        <color theme="0" tint="-0.34998626667073579"/>
      </left>
      <right/>
      <top style="thin">
        <color indexed="64"/>
      </top>
      <bottom style="hair">
        <color indexed="64"/>
      </bottom>
      <diagonal/>
    </border>
    <border>
      <left style="thin">
        <color theme="0" tint="-0.34998626667073579"/>
      </left>
      <right/>
      <top style="hair">
        <color indexed="64"/>
      </top>
      <bottom style="hair">
        <color indexed="64"/>
      </bottom>
      <diagonal/>
    </border>
    <border>
      <left style="thin">
        <color theme="0" tint="-0.34998626667073579"/>
      </left>
      <right/>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6">
    <xf numFmtId="0" fontId="0" fillId="0" borderId="0"/>
    <xf numFmtId="0" fontId="8" fillId="0" borderId="0"/>
    <xf numFmtId="9" fontId="8" fillId="0" borderId="0" applyFont="0" applyFill="0" applyBorder="0" applyAlignment="0" applyProtection="0"/>
    <xf numFmtId="44" fontId="10" fillId="0" borderId="0" applyFont="0" applyFill="0" applyBorder="0" applyAlignment="0" applyProtection="0"/>
    <xf numFmtId="0" fontId="1" fillId="0" borderId="0"/>
    <xf numFmtId="168" fontId="1" fillId="0" borderId="0" applyFont="0" applyFill="0" applyBorder="0" applyAlignment="0" applyProtection="0"/>
  </cellStyleXfs>
  <cellXfs count="374">
    <xf numFmtId="0" fontId="0" fillId="0" borderId="0" xfId="0"/>
    <xf numFmtId="0" fontId="0" fillId="0" borderId="0" xfId="0" applyAlignment="1"/>
    <xf numFmtId="0" fontId="3" fillId="0" borderId="0" xfId="0" applyFont="1" applyAlignment="1"/>
    <xf numFmtId="0" fontId="0" fillId="0" borderId="0" xfId="0" applyAlignment="1">
      <alignment horizontal="left" indent="1"/>
    </xf>
    <xf numFmtId="0" fontId="3" fillId="2" borderId="0" xfId="0" applyFont="1" applyFill="1" applyBorder="1" applyAlignment="1" applyProtection="1">
      <alignment horizontal="left" vertical="center" indent="1"/>
    </xf>
    <xf numFmtId="0" fontId="5" fillId="2" borderId="15" xfId="0" applyFont="1" applyFill="1" applyBorder="1" applyAlignment="1">
      <alignment horizontal="left" vertical="center" indent="1"/>
    </xf>
    <xf numFmtId="0" fontId="5" fillId="2" borderId="16" xfId="0" applyFont="1" applyFill="1" applyBorder="1" applyAlignment="1">
      <alignment horizontal="left" vertical="center" indent="1"/>
    </xf>
    <xf numFmtId="0" fontId="5" fillId="2" borderId="17" xfId="0" applyFont="1" applyFill="1" applyBorder="1" applyAlignment="1">
      <alignment horizontal="left" vertical="center" indent="1"/>
    </xf>
    <xf numFmtId="0" fontId="3" fillId="2" borderId="24" xfId="0" quotePrefix="1" applyFont="1" applyFill="1" applyBorder="1" applyAlignment="1" applyProtection="1">
      <alignment horizontal="left" vertical="center" indent="1"/>
    </xf>
    <xf numFmtId="0" fontId="0" fillId="2" borderId="12" xfId="0" applyFill="1" applyBorder="1" applyAlignment="1" applyProtection="1">
      <alignment horizontal="left" vertical="center" indent="1"/>
      <protection hidden="1"/>
    </xf>
    <xf numFmtId="1" fontId="7" fillId="2" borderId="0" xfId="0" applyNumberFormat="1" applyFont="1" applyFill="1" applyBorder="1" applyAlignment="1" applyProtection="1">
      <alignment horizontal="center" vertical="center"/>
    </xf>
    <xf numFmtId="167" fontId="0" fillId="0" borderId="4" xfId="0" applyNumberFormat="1" applyBorder="1" applyAlignment="1" applyProtection="1">
      <alignment horizontal="center" vertical="center"/>
      <protection locked="0"/>
    </xf>
    <xf numFmtId="167" fontId="0" fillId="0" borderId="23" xfId="0" applyNumberFormat="1" applyBorder="1" applyAlignment="1" applyProtection="1">
      <alignment horizontal="center" vertical="center"/>
      <protection locked="0"/>
    </xf>
    <xf numFmtId="167" fontId="0" fillId="0" borderId="6" xfId="0" applyNumberFormat="1" applyBorder="1" applyAlignment="1" applyProtection="1">
      <alignment horizontal="center" vertical="center"/>
      <protection locked="0"/>
    </xf>
    <xf numFmtId="167" fontId="0" fillId="0" borderId="24" xfId="0" applyNumberFormat="1" applyBorder="1" applyAlignment="1" applyProtection="1">
      <alignment horizontal="center" vertical="center"/>
      <protection locked="0"/>
    </xf>
    <xf numFmtId="167" fontId="0" fillId="0" borderId="5" xfId="0" applyNumberFormat="1" applyBorder="1" applyAlignment="1" applyProtection="1">
      <alignment horizontal="center" vertical="center"/>
      <protection locked="0"/>
    </xf>
    <xf numFmtId="167" fontId="3" fillId="0" borderId="5" xfId="0" applyNumberFormat="1" applyFont="1" applyBorder="1" applyAlignment="1" applyProtection="1">
      <alignment horizontal="center" vertical="center"/>
      <protection locked="0"/>
    </xf>
    <xf numFmtId="2" fontId="3" fillId="4" borderId="7" xfId="0" applyNumberFormat="1" applyFont="1" applyFill="1" applyBorder="1" applyAlignment="1" applyProtection="1">
      <alignment horizontal="center" vertical="center"/>
    </xf>
    <xf numFmtId="2" fontId="3" fillId="4" borderId="8" xfId="0" applyNumberFormat="1" applyFont="1" applyFill="1" applyBorder="1" applyAlignment="1" applyProtection="1">
      <alignment horizontal="center" vertical="center"/>
    </xf>
    <xf numFmtId="2" fontId="3" fillId="4" borderId="9" xfId="0" applyNumberFormat="1" applyFont="1" applyFill="1" applyBorder="1" applyAlignment="1" applyProtection="1">
      <alignment horizontal="center" vertical="center"/>
    </xf>
    <xf numFmtId="0" fontId="2" fillId="2" borderId="0" xfId="0" applyFont="1" applyFill="1" applyBorder="1" applyAlignment="1">
      <alignment horizontal="center" vertical="center"/>
    </xf>
    <xf numFmtId="4" fontId="3" fillId="2" borderId="0" xfId="0" applyNumberFormat="1" applyFont="1" applyFill="1" applyBorder="1" applyAlignment="1" applyProtection="1">
      <alignment horizontal="right" vertical="center" indent="1"/>
    </xf>
    <xf numFmtId="4" fontId="2" fillId="3" borderId="0" xfId="0" applyNumberFormat="1" applyFont="1" applyFill="1" applyBorder="1" applyAlignment="1" applyProtection="1">
      <alignment horizontal="right" vertical="center" indent="1"/>
    </xf>
    <xf numFmtId="0" fontId="0" fillId="2" borderId="12" xfId="0" applyFill="1" applyBorder="1" applyAlignment="1">
      <alignment horizontal="left" vertical="center" indent="1"/>
    </xf>
    <xf numFmtId="0" fontId="2"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3" fillId="0" borderId="0" xfId="0" applyFont="1"/>
    <xf numFmtId="0" fontId="0" fillId="0" borderId="0" xfId="0" applyAlignment="1">
      <alignment horizontal="left"/>
    </xf>
    <xf numFmtId="0" fontId="6" fillId="0" borderId="10" xfId="0" applyFont="1" applyBorder="1"/>
    <xf numFmtId="0" fontId="0" fillId="0" borderId="10" xfId="0" applyBorder="1" applyAlignment="1">
      <alignment horizontal="left"/>
    </xf>
    <xf numFmtId="0" fontId="8" fillId="0" borderId="0" xfId="1" applyFill="1" applyProtection="1"/>
    <xf numFmtId="2" fontId="8" fillId="0" borderId="0" xfId="1" applyNumberFormat="1" applyFill="1" applyAlignment="1" applyProtection="1">
      <alignment horizontal="center"/>
    </xf>
    <xf numFmtId="9" fontId="8" fillId="0" borderId="0" xfId="2" applyFill="1" applyAlignment="1" applyProtection="1">
      <alignment horizontal="center"/>
    </xf>
    <xf numFmtId="9" fontId="3" fillId="0" borderId="0" xfId="2" applyNumberFormat="1" applyFont="1" applyFill="1" applyAlignment="1" applyProtection="1">
      <alignment horizontal="center"/>
    </xf>
    <xf numFmtId="0" fontId="0" fillId="3" borderId="10" xfId="0" applyFill="1" applyBorder="1" applyProtection="1"/>
    <xf numFmtId="0" fontId="3" fillId="3" borderId="10" xfId="0" applyFont="1" applyFill="1" applyBorder="1" applyAlignment="1" applyProtection="1">
      <alignment horizontal="center" wrapText="1"/>
    </xf>
    <xf numFmtId="4" fontId="3" fillId="0" borderId="7" xfId="0" applyNumberFormat="1" applyFont="1" applyBorder="1" applyAlignment="1" applyProtection="1">
      <alignment horizontal="left" vertical="center"/>
      <protection locked="0"/>
    </xf>
    <xf numFmtId="2" fontId="0" fillId="0" borderId="0" xfId="0" applyNumberFormat="1" applyAlignment="1"/>
    <xf numFmtId="2" fontId="1" fillId="0" borderId="0" xfId="0" applyNumberFormat="1" applyFont="1" applyAlignment="1"/>
    <xf numFmtId="0" fontId="2" fillId="0" borderId="0" xfId="0" applyFont="1" applyAlignment="1"/>
    <xf numFmtId="2" fontId="2" fillId="8" borderId="0" xfId="0" applyNumberFormat="1" applyFont="1" applyFill="1" applyAlignment="1"/>
    <xf numFmtId="0" fontId="2" fillId="8" borderId="0" xfId="0" applyFont="1" applyFill="1" applyAlignment="1"/>
    <xf numFmtId="0" fontId="1" fillId="3" borderId="10" xfId="0" applyFont="1" applyFill="1" applyBorder="1" applyAlignment="1" applyProtection="1">
      <alignment horizontal="center" wrapText="1"/>
    </xf>
    <xf numFmtId="0" fontId="1" fillId="8" borderId="0" xfId="0" applyFont="1" applyFill="1" applyAlignment="1"/>
    <xf numFmtId="0" fontId="0" fillId="8" borderId="0" xfId="0" applyFill="1" applyAlignment="1"/>
    <xf numFmtId="44" fontId="0" fillId="0" borderId="0" xfId="3" applyFont="1" applyAlignment="1"/>
    <xf numFmtId="4" fontId="1" fillId="0" borderId="8" xfId="0" applyNumberFormat="1" applyFont="1" applyBorder="1" applyAlignment="1" applyProtection="1">
      <alignment horizontal="left" vertical="center"/>
      <protection locked="0"/>
    </xf>
    <xf numFmtId="0" fontId="3" fillId="3" borderId="38" xfId="0" applyFont="1" applyFill="1" applyBorder="1" applyAlignment="1" applyProtection="1">
      <alignment horizontal="center" wrapText="1"/>
    </xf>
    <xf numFmtId="2" fontId="8" fillId="0" borderId="37" xfId="1" applyNumberFormat="1" applyFill="1" applyBorder="1" applyAlignment="1" applyProtection="1">
      <alignment horizontal="center"/>
    </xf>
    <xf numFmtId="2" fontId="0" fillId="8" borderId="0" xfId="0" applyNumberFormat="1" applyFill="1" applyAlignment="1"/>
    <xf numFmtId="44" fontId="0" fillId="8" borderId="0" xfId="0" applyNumberFormat="1" applyFill="1" applyAlignment="1"/>
    <xf numFmtId="2" fontId="2" fillId="8" borderId="10" xfId="0" applyNumberFormat="1" applyFont="1" applyFill="1" applyBorder="1" applyAlignment="1">
      <alignment horizontal="center"/>
    </xf>
    <xf numFmtId="0" fontId="2" fillId="8" borderId="10" xfId="0" applyFont="1" applyFill="1" applyBorder="1" applyAlignment="1">
      <alignment horizontal="center"/>
    </xf>
    <xf numFmtId="0" fontId="2" fillId="8" borderId="10" xfId="0" applyFont="1" applyFill="1" applyBorder="1" applyAlignment="1"/>
    <xf numFmtId="44" fontId="1" fillId="0" borderId="0" xfId="3" applyFont="1" applyAlignment="1"/>
    <xf numFmtId="2" fontId="3" fillId="4" borderId="6" xfId="0" applyNumberFormat="1" applyFont="1" applyFill="1" applyBorder="1" applyAlignment="1" applyProtection="1">
      <alignment horizontal="right" vertical="center"/>
    </xf>
    <xf numFmtId="0" fontId="0" fillId="7" borderId="0" xfId="0" applyFill="1" applyAlignment="1" applyProtection="1"/>
    <xf numFmtId="0" fontId="1" fillId="2" borderId="24" xfId="0" applyFont="1" applyFill="1" applyBorder="1" applyAlignment="1">
      <alignment horizontal="left" vertical="center" indent="1"/>
    </xf>
    <xf numFmtId="0" fontId="0" fillId="7" borderId="0" xfId="0" applyFill="1" applyAlignment="1"/>
    <xf numFmtId="0" fontId="3" fillId="7" borderId="0" xfId="0" applyFont="1" applyFill="1" applyBorder="1" applyAlignment="1" applyProtection="1">
      <alignment vertical="center"/>
    </xf>
    <xf numFmtId="44" fontId="3" fillId="2" borderId="4" xfId="3" applyFont="1" applyFill="1" applyBorder="1" applyAlignment="1" applyProtection="1">
      <alignment vertical="center"/>
    </xf>
    <xf numFmtId="44" fontId="3" fillId="2" borderId="26" xfId="3" applyFont="1" applyFill="1" applyBorder="1" applyAlignment="1" applyProtection="1">
      <alignment vertical="center"/>
    </xf>
    <xf numFmtId="0" fontId="12" fillId="2" borderId="15" xfId="0" applyFont="1" applyFill="1" applyBorder="1" applyAlignment="1" applyProtection="1">
      <alignment vertical="center"/>
    </xf>
    <xf numFmtId="0" fontId="12" fillId="2" borderId="0" xfId="0" applyFont="1" applyFill="1" applyBorder="1" applyAlignment="1">
      <alignment vertical="center"/>
    </xf>
    <xf numFmtId="0" fontId="3" fillId="7" borderId="0" xfId="0" applyFont="1" applyFill="1" applyAlignment="1"/>
    <xf numFmtId="0" fontId="3" fillId="7" borderId="0" xfId="0" applyFont="1" applyFill="1" applyBorder="1" applyAlignment="1">
      <alignment horizontal="right" vertical="center"/>
    </xf>
    <xf numFmtId="0" fontId="3" fillId="7" borderId="0" xfId="0" applyFont="1" applyFill="1" applyAlignment="1" applyProtection="1"/>
    <xf numFmtId="0" fontId="2" fillId="7" borderId="0" xfId="0" applyFont="1" applyFill="1" applyAlignment="1"/>
    <xf numFmtId="4" fontId="2" fillId="7" borderId="0" xfId="0" applyNumberFormat="1" applyFont="1" applyFill="1" applyBorder="1" applyAlignment="1" applyProtection="1">
      <alignment horizontal="right" vertical="center" indent="1"/>
    </xf>
    <xf numFmtId="0" fontId="0" fillId="7" borderId="0" xfId="0" applyFill="1" applyAlignment="1">
      <alignment horizontal="left" indent="1"/>
    </xf>
    <xf numFmtId="0" fontId="2" fillId="6" borderId="3" xfId="0" applyFont="1" applyFill="1" applyBorder="1" applyAlignment="1" applyProtection="1">
      <alignment horizontal="center" vertical="center"/>
    </xf>
    <xf numFmtId="0" fontId="2" fillId="6" borderId="28" xfId="0" applyFont="1" applyFill="1" applyBorder="1" applyAlignment="1" applyProtection="1">
      <alignment horizontal="center" vertical="center"/>
    </xf>
    <xf numFmtId="0" fontId="2" fillId="7" borderId="0" xfId="0" applyFont="1" applyFill="1" applyBorder="1" applyAlignment="1" applyProtection="1">
      <alignment horizontal="left" indent="1"/>
    </xf>
    <xf numFmtId="0" fontId="0" fillId="7" borderId="0" xfId="0" applyFill="1" applyBorder="1" applyAlignment="1" applyProtection="1">
      <alignment horizontal="left" indent="1"/>
    </xf>
    <xf numFmtId="0" fontId="7" fillId="2" borderId="0" xfId="0" applyFont="1" applyFill="1" applyBorder="1" applyAlignment="1" applyProtection="1">
      <alignment vertical="center"/>
    </xf>
    <xf numFmtId="3" fontId="0" fillId="0" borderId="11" xfId="0" applyNumberFormat="1" applyBorder="1" applyAlignment="1" applyProtection="1">
      <alignment horizontal="right" vertical="center"/>
      <protection locked="0"/>
    </xf>
    <xf numFmtId="4" fontId="0" fillId="3" borderId="4" xfId="0" applyNumberFormat="1" applyFill="1" applyBorder="1" applyAlignment="1" applyProtection="1">
      <alignment horizontal="right" vertical="center"/>
      <protection locked="0"/>
    </xf>
    <xf numFmtId="3" fontId="0" fillId="0" borderId="12" xfId="0" applyNumberFormat="1" applyBorder="1" applyAlignment="1" applyProtection="1">
      <alignment horizontal="right" vertical="center"/>
      <protection locked="0"/>
    </xf>
    <xf numFmtId="4" fontId="0" fillId="3" borderId="6" xfId="0" applyNumberFormat="1" applyFill="1" applyBorder="1" applyAlignment="1" applyProtection="1">
      <alignment horizontal="right" vertical="center"/>
      <protection locked="0"/>
    </xf>
    <xf numFmtId="3" fontId="0" fillId="0" borderId="13" xfId="0" applyNumberFormat="1" applyBorder="1" applyAlignment="1" applyProtection="1">
      <alignment horizontal="right" vertical="center"/>
      <protection locked="0"/>
    </xf>
    <xf numFmtId="4" fontId="0" fillId="3" borderId="5" xfId="0" applyNumberFormat="1" applyFill="1" applyBorder="1" applyAlignment="1" applyProtection="1">
      <alignment horizontal="right" vertical="center"/>
      <protection locked="0"/>
    </xf>
    <xf numFmtId="44" fontId="3" fillId="2" borderId="6" xfId="3" applyFont="1" applyFill="1" applyBorder="1" applyAlignment="1" applyProtection="1">
      <alignment horizontal="right" vertical="center" indent="1"/>
    </xf>
    <xf numFmtId="44" fontId="3" fillId="2" borderId="26" xfId="3" applyFont="1" applyFill="1" applyBorder="1" applyAlignment="1" applyProtection="1">
      <alignment horizontal="right" vertical="center" indent="1"/>
    </xf>
    <xf numFmtId="0" fontId="1" fillId="0" borderId="0" xfId="0" applyFont="1"/>
    <xf numFmtId="0" fontId="0" fillId="0" borderId="3" xfId="0" applyBorder="1" applyAlignment="1" applyProtection="1">
      <alignment horizontal="left"/>
      <protection locked="0"/>
    </xf>
    <xf numFmtId="0" fontId="13" fillId="0" borderId="10" xfId="0" applyFont="1" applyBorder="1" applyAlignment="1">
      <alignment horizontal="right"/>
    </xf>
    <xf numFmtId="0" fontId="2" fillId="8" borderId="0" xfId="0" applyFont="1" applyFill="1" applyBorder="1" applyAlignment="1"/>
    <xf numFmtId="44" fontId="0" fillId="0" borderId="0" xfId="0" applyNumberFormat="1" applyFill="1" applyAlignment="1"/>
    <xf numFmtId="4" fontId="3" fillId="0" borderId="24" xfId="0" applyNumberFormat="1" applyFont="1" applyBorder="1" applyAlignment="1" applyProtection="1">
      <alignment horizontal="center" vertical="center"/>
      <protection locked="0"/>
    </xf>
    <xf numFmtId="4" fontId="3" fillId="0" borderId="25" xfId="0" applyNumberFormat="1" applyFont="1" applyBorder="1" applyAlignment="1" applyProtection="1">
      <alignment horizontal="center" vertical="center"/>
      <protection locked="0"/>
    </xf>
    <xf numFmtId="4" fontId="1" fillId="0" borderId="23" xfId="0" applyNumberFormat="1" applyFont="1" applyBorder="1" applyAlignment="1" applyProtection="1">
      <alignment horizontal="center" vertical="center"/>
      <protection locked="0"/>
    </xf>
    <xf numFmtId="0" fontId="2" fillId="6" borderId="20" xfId="0" applyFont="1" applyFill="1" applyBorder="1" applyAlignment="1">
      <alignment horizont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1" xfId="0" applyFont="1" applyFill="1" applyBorder="1" applyAlignment="1"/>
    <xf numFmtId="0" fontId="3" fillId="6" borderId="1" xfId="0" applyFont="1" applyFill="1" applyBorder="1" applyAlignment="1">
      <alignment horizontal="center" vertical="center"/>
    </xf>
    <xf numFmtId="0" fontId="3" fillId="6" borderId="14" xfId="0" applyFont="1" applyFill="1" applyBorder="1" applyAlignment="1">
      <alignment horizontal="left" vertical="center"/>
    </xf>
    <xf numFmtId="0" fontId="3" fillId="6" borderId="10"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8"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41" xfId="0" applyFont="1" applyFill="1" applyBorder="1" applyAlignment="1">
      <alignment horizontal="center" vertical="center"/>
    </xf>
    <xf numFmtId="0" fontId="11" fillId="6" borderId="39" xfId="0" applyFont="1" applyFill="1" applyBorder="1" applyAlignment="1">
      <alignment vertical="center" wrapText="1"/>
    </xf>
    <xf numFmtId="0" fontId="2" fillId="6" borderId="0" xfId="0" applyFont="1" applyFill="1" applyBorder="1" applyAlignment="1">
      <alignment vertical="center"/>
    </xf>
    <xf numFmtId="44" fontId="2" fillId="6" borderId="14" xfId="3" applyFont="1" applyFill="1" applyBorder="1" applyAlignment="1" applyProtection="1">
      <alignment horizontal="right" vertical="center" indent="1"/>
    </xf>
    <xf numFmtId="44" fontId="2" fillId="6" borderId="1" xfId="3" applyFont="1" applyFill="1" applyBorder="1" applyAlignment="1" applyProtection="1">
      <alignment vertical="center"/>
    </xf>
    <xf numFmtId="0" fontId="3" fillId="6" borderId="22" xfId="0" applyFont="1" applyFill="1" applyBorder="1" applyAlignment="1" applyProtection="1">
      <alignment vertical="center"/>
    </xf>
    <xf numFmtId="0" fontId="3" fillId="6" borderId="19" xfId="0" applyFont="1" applyFill="1" applyBorder="1" applyAlignment="1" applyProtection="1">
      <alignment horizontal="left" vertical="center" indent="1"/>
    </xf>
    <xf numFmtId="0" fontId="3" fillId="6" borderId="19" xfId="0" applyFont="1" applyFill="1" applyBorder="1" applyAlignment="1" applyProtection="1">
      <alignment vertical="center"/>
    </xf>
    <xf numFmtId="0" fontId="3" fillId="6" borderId="15" xfId="0" applyFont="1" applyFill="1" applyBorder="1" applyAlignment="1" applyProtection="1">
      <alignment vertical="center"/>
    </xf>
    <xf numFmtId="0" fontId="3" fillId="6" borderId="0" xfId="0" applyFont="1" applyFill="1" applyBorder="1" applyAlignment="1" applyProtection="1">
      <alignment horizontal="left" vertical="center" indent="1"/>
    </xf>
    <xf numFmtId="0" fontId="3" fillId="6" borderId="0" xfId="0" applyFont="1" applyFill="1" applyBorder="1" applyAlignment="1" applyProtection="1">
      <alignment vertical="center"/>
    </xf>
    <xf numFmtId="0" fontId="3" fillId="6" borderId="18" xfId="0" applyFont="1" applyFill="1" applyBorder="1" applyAlignment="1" applyProtection="1">
      <alignment vertical="center"/>
    </xf>
    <xf numFmtId="0" fontId="3" fillId="6" borderId="10" xfId="0" applyFont="1" applyFill="1" applyBorder="1" applyAlignment="1" applyProtection="1">
      <alignment horizontal="left" vertical="center" indent="1"/>
    </xf>
    <xf numFmtId="0" fontId="3" fillId="6" borderId="10" xfId="0" applyFont="1" applyFill="1" applyBorder="1" applyAlignment="1" applyProtection="1">
      <alignment vertical="center"/>
    </xf>
    <xf numFmtId="0" fontId="1" fillId="6" borderId="10" xfId="0" applyFont="1" applyFill="1" applyBorder="1" applyAlignment="1" applyProtection="1">
      <alignment horizontal="left" vertical="center" indent="1"/>
    </xf>
    <xf numFmtId="0" fontId="2" fillId="0" borderId="0" xfId="0" applyFont="1"/>
    <xf numFmtId="0" fontId="11" fillId="6" borderId="39" xfId="0" applyFont="1" applyFill="1" applyBorder="1" applyAlignment="1">
      <alignment horizontal="center" vertical="center"/>
    </xf>
    <xf numFmtId="0" fontId="0" fillId="2" borderId="8" xfId="0" applyFill="1" applyBorder="1" applyAlignment="1">
      <alignment horizontal="left" vertical="center" indent="1"/>
    </xf>
    <xf numFmtId="0" fontId="11" fillId="6" borderId="10" xfId="0" applyFont="1" applyFill="1" applyBorder="1" applyAlignment="1">
      <alignment horizontal="center" vertical="center" wrapText="1"/>
    </xf>
    <xf numFmtId="0" fontId="3" fillId="3" borderId="0" xfId="0" applyFont="1" applyFill="1" applyBorder="1" applyAlignment="1" applyProtection="1">
      <alignment vertical="center"/>
    </xf>
    <xf numFmtId="0" fontId="11" fillId="6" borderId="44" xfId="0" applyFont="1" applyFill="1" applyBorder="1" applyAlignment="1">
      <alignment vertical="center" wrapText="1"/>
    </xf>
    <xf numFmtId="4" fontId="3" fillId="0" borderId="45" xfId="0" applyNumberFormat="1" applyFont="1" applyBorder="1" applyAlignment="1" applyProtection="1">
      <alignment horizontal="center" vertical="center"/>
      <protection locked="0"/>
    </xf>
    <xf numFmtId="4" fontId="3" fillId="0" borderId="46" xfId="0" applyNumberFormat="1" applyFont="1" applyBorder="1" applyAlignment="1" applyProtection="1">
      <alignment horizontal="center" vertical="center"/>
      <protection locked="0"/>
    </xf>
    <xf numFmtId="4" fontId="3" fillId="0" borderId="47" xfId="0" applyNumberFormat="1" applyFont="1" applyBorder="1" applyAlignment="1" applyProtection="1">
      <alignment horizontal="center" vertical="center"/>
      <protection locked="0"/>
    </xf>
    <xf numFmtId="7" fontId="1" fillId="7" borderId="4" xfId="3" applyNumberFormat="1" applyFont="1" applyFill="1" applyBorder="1" applyAlignment="1" applyProtection="1">
      <alignment horizontal="right" vertical="center"/>
      <protection locked="0"/>
    </xf>
    <xf numFmtId="7" fontId="1" fillId="7" borderId="6" xfId="3" applyNumberFormat="1" applyFont="1" applyFill="1" applyBorder="1" applyAlignment="1" applyProtection="1">
      <alignment horizontal="right" vertical="center"/>
      <protection locked="0"/>
    </xf>
    <xf numFmtId="0" fontId="2" fillId="8" borderId="0" xfId="0" applyFont="1" applyFill="1" applyBorder="1" applyAlignment="1">
      <alignment horizontal="center" wrapText="1"/>
    </xf>
    <xf numFmtId="0" fontId="3" fillId="6" borderId="21" xfId="0" applyFont="1" applyFill="1" applyBorder="1" applyAlignment="1" applyProtection="1">
      <alignment vertical="center"/>
    </xf>
    <xf numFmtId="0" fontId="3" fillId="6" borderId="2" xfId="0" applyFont="1" applyFill="1" applyBorder="1" applyAlignment="1" applyProtection="1">
      <alignment vertical="center"/>
    </xf>
    <xf numFmtId="0" fontId="3" fillId="6" borderId="14" xfId="0" applyFont="1" applyFill="1" applyBorder="1" applyAlignment="1" applyProtection="1">
      <alignment vertical="center"/>
    </xf>
    <xf numFmtId="0" fontId="5" fillId="2" borderId="15" xfId="0" applyFont="1" applyFill="1" applyBorder="1" applyAlignment="1">
      <alignment horizontal="left" vertical="top" indent="1"/>
    </xf>
    <xf numFmtId="1" fontId="0" fillId="6" borderId="4" xfId="0" applyNumberFormat="1" applyFill="1" applyBorder="1" applyAlignment="1" applyProtection="1">
      <alignment horizontal="center" vertical="center"/>
      <protection locked="0"/>
    </xf>
    <xf numFmtId="1" fontId="0" fillId="6" borderId="6" xfId="0" applyNumberFormat="1" applyFill="1" applyBorder="1" applyAlignment="1" applyProtection="1">
      <alignment horizontal="center" vertical="center"/>
      <protection locked="0"/>
    </xf>
    <xf numFmtId="1" fontId="0" fillId="6" borderId="5" xfId="0" applyNumberFormat="1" applyFill="1" applyBorder="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44" fontId="1" fillId="5" borderId="42" xfId="3" applyNumberFormat="1" applyFont="1" applyFill="1" applyBorder="1" applyAlignment="1" applyProtection="1">
      <alignment horizontal="right" vertical="center"/>
    </xf>
    <xf numFmtId="0" fontId="0" fillId="0" borderId="0" xfId="0" applyAlignment="1">
      <alignment vertical="center"/>
    </xf>
    <xf numFmtId="44" fontId="1" fillId="6" borderId="40" xfId="3" applyNumberFormat="1" applyFont="1" applyFill="1" applyBorder="1" applyAlignment="1" applyProtection="1">
      <alignment horizontal="right" vertical="center"/>
    </xf>
    <xf numFmtId="0" fontId="0" fillId="0" borderId="0" xfId="0" applyBorder="1" applyAlignment="1">
      <alignment vertical="center"/>
    </xf>
    <xf numFmtId="0" fontId="0" fillId="0" borderId="10" xfId="0" applyBorder="1"/>
    <xf numFmtId="0" fontId="0" fillId="0" borderId="15" xfId="0" applyBorder="1"/>
    <xf numFmtId="0" fontId="0" fillId="0" borderId="0" xfId="0" applyBorder="1"/>
    <xf numFmtId="0" fontId="0" fillId="0" borderId="2" xfId="0" applyBorder="1"/>
    <xf numFmtId="0" fontId="0" fillId="0" borderId="15" xfId="0" applyBorder="1" applyAlignment="1">
      <alignment horizontal="left" vertical="center" indent="1"/>
    </xf>
    <xf numFmtId="0" fontId="0" fillId="0" borderId="0" xfId="0" applyBorder="1" applyAlignment="1">
      <alignment horizontal="left" vertical="center" indent="1"/>
    </xf>
    <xf numFmtId="0" fontId="0" fillId="0" borderId="2" xfId="0" applyBorder="1" applyAlignment="1">
      <alignment horizontal="left" vertical="center" indent="1"/>
    </xf>
    <xf numFmtId="0" fontId="3" fillId="0" borderId="0" xfId="0" applyFont="1" applyBorder="1" applyAlignment="1">
      <alignment horizontal="left" vertical="center" indent="1"/>
    </xf>
    <xf numFmtId="0" fontId="0" fillId="0" borderId="18" xfId="0" applyBorder="1"/>
    <xf numFmtId="0" fontId="0" fillId="0" borderId="14" xfId="0" applyBorder="1"/>
    <xf numFmtId="0" fontId="0" fillId="2" borderId="0" xfId="0" applyFill="1" applyBorder="1" applyAlignment="1"/>
    <xf numFmtId="0" fontId="0" fillId="2" borderId="2" xfId="0" applyFill="1" applyBorder="1" applyAlignment="1"/>
    <xf numFmtId="0" fontId="15" fillId="0" borderId="15" xfId="0" applyFont="1" applyBorder="1" applyAlignment="1">
      <alignment horizontal="left" indent="2"/>
    </xf>
    <xf numFmtId="0" fontId="1" fillId="0" borderId="15" xfId="0" applyFont="1" applyBorder="1" applyAlignment="1">
      <alignment horizontal="left" indent="2"/>
    </xf>
    <xf numFmtId="0" fontId="0" fillId="0" borderId="18"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16" fillId="7" borderId="15" xfId="0" applyFont="1" applyFill="1" applyBorder="1" applyAlignment="1">
      <alignment horizontal="center" vertical="center"/>
    </xf>
    <xf numFmtId="0" fontId="16" fillId="7" borderId="0" xfId="0" applyFont="1" applyFill="1" applyBorder="1" applyAlignment="1">
      <alignment horizontal="center" vertical="center"/>
    </xf>
    <xf numFmtId="0" fontId="16" fillId="7" borderId="2" xfId="0" applyFont="1" applyFill="1" applyBorder="1" applyAlignment="1">
      <alignment horizontal="center" vertical="center"/>
    </xf>
    <xf numFmtId="0" fontId="17" fillId="2" borderId="0" xfId="4" applyFont="1" applyFill="1" applyBorder="1" applyAlignment="1">
      <alignment horizontal="left" vertical="center"/>
    </xf>
    <xf numFmtId="0" fontId="18" fillId="7" borderId="0" xfId="0" applyFont="1" applyFill="1" applyBorder="1" applyAlignment="1">
      <alignment horizontal="center" vertical="center"/>
    </xf>
    <xf numFmtId="0" fontId="19" fillId="0" borderId="0" xfId="0" applyFont="1"/>
    <xf numFmtId="0" fontId="20" fillId="2" borderId="0" xfId="4" applyFont="1" applyFill="1" applyBorder="1" applyAlignment="1">
      <alignment horizontal="left" vertical="center"/>
    </xf>
    <xf numFmtId="0" fontId="17" fillId="2" borderId="15" xfId="4" applyFont="1" applyFill="1" applyBorder="1" applyAlignment="1">
      <alignment horizontal="left" vertical="center"/>
    </xf>
    <xf numFmtId="0" fontId="19" fillId="0" borderId="15" xfId="0" applyFont="1" applyBorder="1"/>
    <xf numFmtId="0" fontId="9" fillId="10" borderId="0" xfId="0" applyFont="1" applyFill="1"/>
    <xf numFmtId="0" fontId="9" fillId="10" borderId="0" xfId="0" applyFont="1" applyFill="1" applyAlignment="1">
      <alignment horizontal="left"/>
    </xf>
    <xf numFmtId="0" fontId="0" fillId="10" borderId="0" xfId="0" applyFill="1"/>
    <xf numFmtId="0" fontId="2" fillId="8" borderId="10" xfId="0" applyFont="1" applyFill="1" applyBorder="1" applyAlignment="1">
      <alignment horizontal="center" wrapText="1"/>
    </xf>
    <xf numFmtId="0" fontId="1" fillId="0" borderId="0" xfId="0" applyFont="1" applyBorder="1" applyAlignment="1">
      <alignment horizontal="left"/>
    </xf>
    <xf numFmtId="0" fontId="1" fillId="0" borderId="4" xfId="0" applyFont="1" applyBorder="1" applyAlignment="1" applyProtection="1">
      <alignment horizontal="left" vertical="center" shrinkToFit="1"/>
      <protection locked="0"/>
    </xf>
    <xf numFmtId="0" fontId="1" fillId="0" borderId="6" xfId="0" applyFont="1" applyBorder="1" applyAlignment="1" applyProtection="1">
      <alignment horizontal="left" vertical="center" shrinkToFit="1"/>
      <protection locked="0"/>
    </xf>
    <xf numFmtId="0" fontId="1" fillId="0" borderId="5" xfId="0" applyFont="1" applyBorder="1" applyAlignment="1" applyProtection="1">
      <alignment horizontal="left" vertical="center" shrinkToFit="1"/>
      <protection locked="0"/>
    </xf>
    <xf numFmtId="0" fontId="2" fillId="6" borderId="7" xfId="0" applyFont="1" applyFill="1" applyBorder="1" applyAlignment="1" applyProtection="1">
      <alignment vertical="center"/>
    </xf>
    <xf numFmtId="166" fontId="2" fillId="6" borderId="8" xfId="0" applyNumberFormat="1" applyFont="1" applyFill="1" applyBorder="1" applyAlignment="1" applyProtection="1">
      <alignment vertical="center"/>
    </xf>
    <xf numFmtId="0" fontId="0" fillId="7" borderId="0" xfId="0" applyFill="1" applyBorder="1" applyAlignment="1" applyProtection="1"/>
    <xf numFmtId="0" fontId="0" fillId="0" borderId="0" xfId="0" applyProtection="1">
      <protection locked="0"/>
    </xf>
    <xf numFmtId="0" fontId="0" fillId="0" borderId="0" xfId="0" applyAlignment="1" applyProtection="1">
      <alignment horizontal="left"/>
      <protection locked="0"/>
    </xf>
    <xf numFmtId="0" fontId="1" fillId="0" borderId="0" xfId="0" applyFont="1" applyAlignment="1" applyProtection="1">
      <alignment horizontal="left"/>
      <protection locked="0"/>
    </xf>
    <xf numFmtId="0" fontId="3" fillId="6" borderId="10" xfId="0" applyFont="1" applyFill="1" applyBorder="1" applyAlignment="1" applyProtection="1">
      <alignment vertical="center"/>
      <protection locked="0"/>
    </xf>
    <xf numFmtId="0" fontId="1" fillId="6" borderId="10" xfId="0" applyFont="1" applyFill="1" applyBorder="1" applyAlignment="1" applyProtection="1">
      <alignment vertical="center"/>
    </xf>
    <xf numFmtId="0" fontId="1" fillId="2" borderId="0" xfId="0" applyFont="1" applyFill="1" applyBorder="1" applyAlignment="1" applyProtection="1">
      <alignment vertical="center"/>
    </xf>
    <xf numFmtId="0" fontId="4" fillId="2" borderId="15" xfId="0" applyFont="1" applyFill="1" applyBorder="1" applyAlignment="1" applyProtection="1"/>
    <xf numFmtId="0" fontId="4" fillId="2" borderId="0" xfId="0" applyFont="1" applyFill="1" applyBorder="1" applyAlignment="1" applyProtection="1"/>
    <xf numFmtId="0" fontId="4" fillId="2" borderId="2" xfId="0" applyFont="1" applyFill="1" applyBorder="1" applyAlignment="1" applyProtection="1"/>
    <xf numFmtId="0" fontId="4" fillId="2" borderId="10" xfId="0" applyFont="1" applyFill="1" applyBorder="1" applyAlignment="1" applyProtection="1"/>
    <xf numFmtId="0" fontId="1" fillId="2" borderId="0" xfId="0" applyFont="1" applyFill="1" applyBorder="1" applyAlignment="1" applyProtection="1"/>
    <xf numFmtId="164" fontId="0" fillId="7" borderId="15" xfId="0" applyNumberFormat="1" applyFill="1" applyBorder="1" applyAlignment="1" applyProtection="1">
      <alignment horizontal="right" vertical="center" indent="1"/>
    </xf>
    <xf numFmtId="164" fontId="0" fillId="7" borderId="0" xfId="0" applyNumberFormat="1" applyFill="1" applyBorder="1" applyAlignment="1" applyProtection="1">
      <alignment horizontal="right" vertical="center" indent="1"/>
    </xf>
    <xf numFmtId="165" fontId="0" fillId="7" borderId="0" xfId="0" applyNumberFormat="1" applyFill="1" applyBorder="1" applyAlignment="1" applyProtection="1">
      <alignment horizontal="right" vertical="center" indent="1"/>
    </xf>
    <xf numFmtId="166" fontId="2" fillId="0" borderId="31" xfId="0" applyNumberFormat="1" applyFont="1" applyBorder="1" applyAlignment="1" applyProtection="1">
      <alignment vertical="center"/>
    </xf>
    <xf numFmtId="0" fontId="0" fillId="0" borderId="0" xfId="0" applyBorder="1" applyAlignment="1" applyProtection="1">
      <alignment horizontal="left"/>
    </xf>
    <xf numFmtId="1" fontId="1" fillId="0" borderId="24" xfId="0" applyNumberFormat="1" applyFont="1" applyBorder="1" applyAlignment="1" applyProtection="1">
      <alignment wrapText="1"/>
      <protection locked="0"/>
    </xf>
    <xf numFmtId="4" fontId="1" fillId="0" borderId="9" xfId="0" applyNumberFormat="1" applyFont="1" applyBorder="1" applyAlignment="1" applyProtection="1">
      <alignment horizontal="left" vertical="center"/>
      <protection locked="0"/>
    </xf>
    <xf numFmtId="0" fontId="21" fillId="0" borderId="0" xfId="0" applyFont="1"/>
    <xf numFmtId="0" fontId="2" fillId="0" borderId="10" xfId="0" applyFont="1" applyBorder="1"/>
    <xf numFmtId="0" fontId="2" fillId="0" borderId="10" xfId="0" applyFont="1" applyBorder="1" applyAlignment="1">
      <alignment horizontal="center"/>
    </xf>
    <xf numFmtId="0" fontId="1" fillId="0" borderId="28" xfId="0" applyFont="1" applyBorder="1" applyAlignment="1" applyProtection="1">
      <alignment horizontal="left"/>
      <protection locked="0"/>
    </xf>
    <xf numFmtId="0" fontId="0" fillId="0" borderId="27" xfId="0" applyBorder="1" applyAlignment="1" applyProtection="1">
      <alignment horizontal="left"/>
      <protection locked="0"/>
    </xf>
    <xf numFmtId="0" fontId="3" fillId="0" borderId="27" xfId="0" applyFont="1" applyBorder="1" applyAlignment="1" applyProtection="1">
      <alignment horizontal="left"/>
      <protection locked="0"/>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27" xfId="0" applyFont="1" applyFill="1" applyBorder="1" applyAlignment="1">
      <alignment horizontal="center" vertical="center"/>
    </xf>
    <xf numFmtId="0" fontId="4" fillId="0" borderId="19" xfId="0" applyFont="1" applyFill="1" applyBorder="1" applyAlignment="1">
      <alignment horizontal="left" vertical="center"/>
    </xf>
    <xf numFmtId="0" fontId="2" fillId="6" borderId="23" xfId="0" applyFont="1" applyFill="1" applyBorder="1" applyAlignment="1">
      <alignment horizontal="left" vertical="center" indent="1"/>
    </xf>
    <xf numFmtId="0" fontId="2" fillId="6" borderId="11" xfId="0" applyFont="1" applyFill="1" applyBorder="1" applyAlignment="1">
      <alignment horizontal="left" vertical="center" indent="1"/>
    </xf>
    <xf numFmtId="0" fontId="2" fillId="6" borderId="23" xfId="0" applyFont="1" applyFill="1" applyBorder="1" applyAlignment="1" applyProtection="1">
      <alignment horizontal="left" vertical="center" indent="1"/>
    </xf>
    <xf numFmtId="0" fontId="2" fillId="6" borderId="7" xfId="0" applyFont="1" applyFill="1" applyBorder="1" applyAlignment="1" applyProtection="1">
      <alignment horizontal="left" vertical="center" indent="1"/>
    </xf>
    <xf numFmtId="0" fontId="2" fillId="6" borderId="7" xfId="0" applyFont="1" applyFill="1" applyBorder="1" applyAlignment="1" applyProtection="1">
      <alignment horizontal="left" indent="1"/>
    </xf>
    <xf numFmtId="0" fontId="2" fillId="6" borderId="11" xfId="0" applyFont="1" applyFill="1" applyBorder="1" applyAlignment="1" applyProtection="1">
      <alignment horizontal="left" indent="1"/>
    </xf>
    <xf numFmtId="0" fontId="2" fillId="6" borderId="11" xfId="0" applyFont="1" applyFill="1" applyBorder="1" applyAlignment="1" applyProtection="1">
      <alignment horizontal="left" vertical="center" indent="1"/>
    </xf>
    <xf numFmtId="0" fontId="3" fillId="2" borderId="19" xfId="0" applyFont="1" applyFill="1" applyBorder="1" applyAlignment="1" applyProtection="1">
      <alignment vertical="center"/>
    </xf>
    <xf numFmtId="0" fontId="3" fillId="2" borderId="10" xfId="0" applyFont="1" applyFill="1" applyBorder="1" applyAlignment="1" applyProtection="1">
      <alignment horizontal="left" vertical="center"/>
    </xf>
    <xf numFmtId="0" fontId="0" fillId="2" borderId="14" xfId="0" applyFill="1" applyBorder="1" applyAlignment="1">
      <alignment horizontal="left" vertical="center"/>
    </xf>
    <xf numFmtId="0" fontId="3" fillId="2" borderId="23" xfId="0" applyFont="1" applyFill="1" applyBorder="1" applyAlignment="1" applyProtection="1">
      <alignment horizontal="left" vertical="center" indent="1"/>
    </xf>
    <xf numFmtId="0" fontId="0" fillId="2" borderId="7" xfId="0" applyFill="1" applyBorder="1" applyAlignment="1">
      <alignment horizontal="left" vertical="center" indent="1"/>
    </xf>
    <xf numFmtId="0" fontId="0" fillId="2" borderId="11" xfId="0" applyFill="1" applyBorder="1" applyAlignment="1">
      <alignment horizontal="left" vertical="center" indent="1"/>
    </xf>
    <xf numFmtId="0" fontId="3" fillId="2" borderId="24" xfId="0" applyFont="1" applyFill="1" applyBorder="1" applyAlignment="1" applyProtection="1">
      <alignment horizontal="left" vertical="center" indent="1"/>
    </xf>
    <xf numFmtId="0" fontId="0" fillId="2" borderId="8" xfId="0" applyFill="1" applyBorder="1" applyAlignment="1">
      <alignment horizontal="left" vertical="center" indent="1"/>
    </xf>
    <xf numFmtId="0" fontId="0" fillId="2" borderId="12" xfId="0" applyFill="1" applyBorder="1" applyAlignment="1">
      <alignment horizontal="left" vertical="center" indent="1"/>
    </xf>
    <xf numFmtId="44" fontId="7" fillId="0" borderId="23" xfId="0" applyNumberFormat="1" applyFont="1" applyBorder="1" applyAlignment="1">
      <alignment horizontal="center" vertical="center"/>
    </xf>
    <xf numFmtId="44" fontId="7" fillId="0" borderId="11" xfId="0" applyNumberFormat="1" applyFont="1" applyBorder="1" applyAlignment="1">
      <alignment horizontal="center" vertical="center"/>
    </xf>
    <xf numFmtId="0" fontId="1" fillId="6" borderId="10" xfId="0" applyFont="1" applyFill="1" applyBorder="1" applyAlignment="1" applyProtection="1">
      <alignment horizontal="left" vertical="center"/>
      <protection locked="0"/>
    </xf>
    <xf numFmtId="0" fontId="3" fillId="6" borderId="10" xfId="0" applyFont="1" applyFill="1" applyBorder="1" applyAlignment="1" applyProtection="1">
      <alignment horizontal="left" vertical="center"/>
      <protection locked="0"/>
    </xf>
    <xf numFmtId="0" fontId="2" fillId="6" borderId="28" xfId="0" quotePrefix="1" applyFont="1" applyFill="1" applyBorder="1" applyAlignment="1" applyProtection="1">
      <alignment horizontal="left" vertical="center"/>
    </xf>
    <xf numFmtId="0" fontId="2" fillId="6" borderId="29" xfId="0" applyFont="1" applyFill="1" applyBorder="1" applyAlignment="1">
      <alignment horizontal="left" vertical="center"/>
    </xf>
    <xf numFmtId="0" fontId="2" fillId="6" borderId="27" xfId="0" applyFont="1" applyFill="1" applyBorder="1" applyAlignment="1">
      <alignment horizontal="left" vertical="center"/>
    </xf>
    <xf numFmtId="0" fontId="2" fillId="6" borderId="28" xfId="0" applyFont="1" applyFill="1" applyBorder="1" applyAlignment="1">
      <alignment horizontal="left" vertical="center" indent="1"/>
    </xf>
    <xf numFmtId="0" fontId="0" fillId="6" borderId="27" xfId="0" applyFill="1" applyBorder="1" applyAlignment="1">
      <alignment horizontal="left" vertical="center" indent="1"/>
    </xf>
    <xf numFmtId="0" fontId="3" fillId="2" borderId="18" xfId="0" applyFont="1" applyFill="1" applyBorder="1" applyAlignment="1" applyProtection="1">
      <alignment horizontal="left" vertical="center" indent="1"/>
    </xf>
    <xf numFmtId="0" fontId="0" fillId="2" borderId="10" xfId="0" applyFill="1" applyBorder="1" applyAlignment="1">
      <alignment horizontal="left" vertical="center" indent="1"/>
    </xf>
    <xf numFmtId="0" fontId="0" fillId="2" borderId="14" xfId="0" applyFill="1" applyBorder="1" applyAlignment="1">
      <alignment horizontal="left" vertical="center" indent="1"/>
    </xf>
    <xf numFmtId="0" fontId="2" fillId="7" borderId="28" xfId="0" applyFont="1" applyFill="1" applyBorder="1" applyAlignment="1" applyProtection="1">
      <alignment horizontal="left" vertical="center"/>
    </xf>
    <xf numFmtId="0" fontId="0" fillId="7" borderId="29" xfId="0" applyFill="1" applyBorder="1" applyAlignment="1">
      <alignment horizontal="left" vertical="center"/>
    </xf>
    <xf numFmtId="0" fontId="0" fillId="7" borderId="27" xfId="0" applyFill="1" applyBorder="1" applyAlignment="1">
      <alignment horizontal="left" vertical="center"/>
    </xf>
    <xf numFmtId="0" fontId="3" fillId="2" borderId="25" xfId="0" applyFont="1" applyFill="1" applyBorder="1" applyAlignment="1" applyProtection="1">
      <alignment horizontal="left" vertical="center" indent="1"/>
    </xf>
    <xf numFmtId="0" fontId="0" fillId="2" borderId="9" xfId="0" applyFill="1" applyBorder="1" applyAlignment="1">
      <alignment horizontal="left" vertical="center" indent="1"/>
    </xf>
    <xf numFmtId="0" fontId="0" fillId="2" borderId="13" xfId="0" applyFill="1" applyBorder="1" applyAlignment="1">
      <alignment horizontal="left" vertical="center" indent="1"/>
    </xf>
    <xf numFmtId="0" fontId="3" fillId="2" borderId="25" xfId="0" applyFont="1" applyFill="1" applyBorder="1" applyAlignment="1" applyProtection="1">
      <alignment horizontal="left" vertical="center"/>
    </xf>
    <xf numFmtId="0" fontId="0" fillId="2" borderId="9" xfId="0" applyFill="1" applyBorder="1" applyAlignment="1">
      <alignment horizontal="left" vertical="center"/>
    </xf>
    <xf numFmtId="0" fontId="0" fillId="2" borderId="13" xfId="0" applyFill="1" applyBorder="1" applyAlignment="1">
      <alignment horizontal="left" vertical="center"/>
    </xf>
    <xf numFmtId="0" fontId="0" fillId="0" borderId="10" xfId="0" applyBorder="1" applyAlignment="1" applyProtection="1"/>
    <xf numFmtId="0" fontId="2" fillId="6" borderId="15" xfId="0" applyFont="1" applyFill="1" applyBorder="1" applyAlignment="1">
      <alignment horizontal="left" vertical="center" indent="1"/>
    </xf>
    <xf numFmtId="0" fontId="2" fillId="6" borderId="2" xfId="0" applyFont="1" applyFill="1" applyBorder="1" applyAlignment="1">
      <alignment horizontal="left" vertical="center" indent="1"/>
    </xf>
    <xf numFmtId="0" fontId="2" fillId="6" borderId="24" xfId="0" applyFont="1" applyFill="1" applyBorder="1" applyAlignment="1" applyProtection="1">
      <alignment horizontal="left" vertical="center" indent="1"/>
    </xf>
    <xf numFmtId="0" fontId="2" fillId="6" borderId="8" xfId="0" applyFont="1" applyFill="1" applyBorder="1" applyAlignment="1" applyProtection="1">
      <alignment horizontal="left" vertical="center" indent="1"/>
    </xf>
    <xf numFmtId="0" fontId="2" fillId="6" borderId="8" xfId="0" applyFont="1" applyFill="1" applyBorder="1" applyAlignment="1" applyProtection="1">
      <alignment horizontal="left" indent="1"/>
    </xf>
    <xf numFmtId="0" fontId="2" fillId="6" borderId="12" xfId="0" applyFont="1" applyFill="1" applyBorder="1" applyAlignment="1" applyProtection="1">
      <alignment horizontal="left" indent="1"/>
    </xf>
    <xf numFmtId="0" fontId="2" fillId="6" borderId="30" xfId="0" applyFont="1" applyFill="1" applyBorder="1" applyAlignment="1">
      <alignment horizontal="left" vertical="center" indent="1"/>
    </xf>
    <xf numFmtId="0" fontId="2" fillId="6" borderId="32" xfId="0" applyFont="1" applyFill="1" applyBorder="1" applyAlignment="1">
      <alignment horizontal="left" vertical="center" indent="1"/>
    </xf>
    <xf numFmtId="0" fontId="2" fillId="6" borderId="30" xfId="0" applyFont="1" applyFill="1" applyBorder="1" applyAlignment="1" applyProtection="1">
      <alignment horizontal="left" vertical="center" indent="1"/>
    </xf>
    <xf numFmtId="0" fontId="2" fillId="6" borderId="31" xfId="0" applyFont="1" applyFill="1" applyBorder="1" applyAlignment="1" applyProtection="1">
      <alignment horizontal="left" vertical="center" indent="1"/>
    </xf>
    <xf numFmtId="0" fontId="2" fillId="6" borderId="31" xfId="0" applyFont="1" applyFill="1" applyBorder="1" applyAlignment="1" applyProtection="1">
      <alignment horizontal="left" indent="1"/>
    </xf>
    <xf numFmtId="0" fontId="2" fillId="6" borderId="32" xfId="0" applyFont="1" applyFill="1" applyBorder="1" applyAlignment="1" applyProtection="1">
      <alignment horizontal="left" indent="1"/>
    </xf>
    <xf numFmtId="0" fontId="2" fillId="6" borderId="12" xfId="0" applyFont="1" applyFill="1" applyBorder="1" applyAlignment="1" applyProtection="1">
      <alignment horizontal="left" vertical="center" indent="1"/>
    </xf>
    <xf numFmtId="0" fontId="2" fillId="6" borderId="32" xfId="0" applyFont="1" applyFill="1" applyBorder="1" applyAlignment="1" applyProtection="1">
      <alignment horizontal="left" vertical="center" indent="1"/>
    </xf>
    <xf numFmtId="169" fontId="12" fillId="6" borderId="28" xfId="0" applyNumberFormat="1" applyFont="1" applyFill="1" applyBorder="1" applyAlignment="1">
      <alignment horizontal="center" vertical="center"/>
    </xf>
    <xf numFmtId="169" fontId="12" fillId="6" borderId="27" xfId="0" applyNumberFormat="1" applyFont="1" applyFill="1" applyBorder="1" applyAlignment="1">
      <alignment horizontal="center" vertical="center"/>
    </xf>
    <xf numFmtId="0" fontId="2" fillId="6" borderId="28" xfId="0" applyFont="1" applyFill="1" applyBorder="1" applyAlignment="1" applyProtection="1">
      <alignment horizontal="left" vertical="center" indent="1"/>
    </xf>
    <xf numFmtId="0" fontId="2" fillId="6" borderId="29" xfId="0" applyFont="1" applyFill="1" applyBorder="1" applyAlignment="1" applyProtection="1">
      <alignment horizontal="left" vertical="center" indent="1"/>
    </xf>
    <xf numFmtId="0" fontId="2" fillId="6" borderId="27" xfId="0" applyFont="1" applyFill="1" applyBorder="1" applyAlignment="1" applyProtection="1">
      <alignment horizontal="left" vertical="center" indent="1"/>
    </xf>
    <xf numFmtId="166" fontId="2" fillId="0" borderId="28" xfId="0" applyNumberFormat="1" applyFont="1" applyBorder="1" applyAlignment="1" applyProtection="1">
      <alignment horizontal="left" vertical="center" indent="1"/>
      <protection locked="0"/>
    </xf>
    <xf numFmtId="166" fontId="2" fillId="0" borderId="29" xfId="0" applyNumberFormat="1" applyFont="1" applyBorder="1" applyAlignment="1" applyProtection="1">
      <alignment horizontal="left" vertical="center" indent="1"/>
      <protection locked="0"/>
    </xf>
    <xf numFmtId="166" fontId="2" fillId="0" borderId="27" xfId="0" applyNumberFormat="1" applyFont="1" applyBorder="1" applyAlignment="1" applyProtection="1">
      <alignment horizontal="left" vertical="center" indent="1"/>
      <protection locked="0"/>
    </xf>
    <xf numFmtId="44" fontId="7" fillId="0" borderId="24" xfId="0" applyNumberFormat="1" applyFont="1" applyBorder="1" applyAlignment="1">
      <alignment horizontal="center" vertical="center"/>
    </xf>
    <xf numFmtId="44" fontId="7" fillId="0" borderId="12" xfId="0" applyNumberFormat="1" applyFont="1" applyBorder="1" applyAlignment="1">
      <alignment horizontal="center" vertical="center"/>
    </xf>
    <xf numFmtId="44" fontId="7" fillId="0" borderId="30" xfId="0" applyNumberFormat="1" applyFont="1" applyBorder="1" applyAlignment="1">
      <alignment horizontal="center" vertical="center"/>
    </xf>
    <xf numFmtId="44" fontId="7" fillId="0" borderId="32" xfId="0" applyNumberFormat="1" applyFont="1" applyBorder="1" applyAlignment="1">
      <alignment horizontal="center" vertical="center"/>
    </xf>
    <xf numFmtId="44" fontId="12" fillId="7" borderId="23" xfId="0" applyNumberFormat="1" applyFont="1" applyFill="1" applyBorder="1" applyAlignment="1">
      <alignment horizontal="center" vertical="center"/>
    </xf>
    <xf numFmtId="44" fontId="12" fillId="7" borderId="11" xfId="0" applyNumberFormat="1" applyFont="1" applyFill="1" applyBorder="1" applyAlignment="1">
      <alignment horizontal="center" vertical="center"/>
    </xf>
    <xf numFmtId="0" fontId="2" fillId="6" borderId="22" xfId="0" applyFont="1" applyFill="1" applyBorder="1" applyAlignment="1">
      <alignment horizontal="center"/>
    </xf>
    <xf numFmtId="0" fontId="2" fillId="6" borderId="19" xfId="0" applyFont="1" applyFill="1" applyBorder="1" applyAlignment="1">
      <alignment horizontal="center"/>
    </xf>
    <xf numFmtId="44" fontId="7" fillId="0" borderId="25" xfId="0" applyNumberFormat="1" applyFont="1" applyBorder="1" applyAlignment="1">
      <alignment horizontal="center" vertical="center"/>
    </xf>
    <xf numFmtId="44" fontId="7" fillId="0" borderId="13" xfId="0" applyNumberFormat="1" applyFont="1" applyBorder="1" applyAlignment="1">
      <alignment horizontal="center" vertical="center"/>
    </xf>
    <xf numFmtId="0" fontId="11" fillId="6" borderId="10" xfId="0" applyFont="1" applyFill="1" applyBorder="1" applyAlignment="1">
      <alignment horizontal="center" vertical="center" wrapText="1"/>
    </xf>
    <xf numFmtId="0" fontId="11" fillId="6" borderId="14" xfId="0" applyFont="1" applyFill="1" applyBorder="1" applyAlignment="1">
      <alignment horizontal="center" vertical="center"/>
    </xf>
    <xf numFmtId="0" fontId="4" fillId="2" borderId="48" xfId="0" applyFont="1" applyFill="1" applyBorder="1" applyAlignment="1" applyProtection="1">
      <alignment horizontal="left" vertical="top"/>
      <protection locked="0"/>
    </xf>
    <xf numFmtId="0" fontId="4" fillId="2" borderId="49" xfId="0" applyFont="1" applyFill="1" applyBorder="1" applyAlignment="1" applyProtection="1">
      <alignment horizontal="left" vertical="top"/>
      <protection locked="0"/>
    </xf>
    <xf numFmtId="0" fontId="4" fillId="2" borderId="50" xfId="0" applyFont="1" applyFill="1" applyBorder="1" applyAlignment="1" applyProtection="1">
      <alignment horizontal="left" vertical="top"/>
      <protection locked="0"/>
    </xf>
    <xf numFmtId="0" fontId="4" fillId="2" borderId="18" xfId="0" applyFont="1" applyFill="1" applyBorder="1" applyAlignment="1" applyProtection="1">
      <alignment horizontal="left" vertical="top"/>
      <protection locked="0"/>
    </xf>
    <xf numFmtId="0" fontId="4" fillId="2" borderId="10"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0" fillId="2" borderId="15" xfId="0" applyFill="1" applyBorder="1" applyAlignment="1">
      <alignment horizontal="left" indent="1"/>
    </xf>
    <xf numFmtId="0" fontId="0" fillId="2" borderId="0" xfId="0" applyFill="1" applyBorder="1" applyAlignment="1">
      <alignment horizontal="left" indent="1"/>
    </xf>
    <xf numFmtId="0" fontId="0" fillId="2" borderId="2" xfId="0" applyFill="1" applyBorder="1" applyAlignment="1">
      <alignment horizontal="left" indent="1"/>
    </xf>
    <xf numFmtId="0" fontId="0" fillId="2" borderId="15" xfId="0" applyFill="1" applyBorder="1" applyAlignment="1">
      <alignment horizontal="left" vertical="top" wrapText="1" indent="1"/>
    </xf>
    <xf numFmtId="0" fontId="0" fillId="2" borderId="0" xfId="0" applyFill="1" applyBorder="1" applyAlignment="1">
      <alignment horizontal="left" vertical="top" wrapText="1" indent="1"/>
    </xf>
    <xf numFmtId="0" fontId="0" fillId="2" borderId="2" xfId="0" applyFill="1" applyBorder="1" applyAlignment="1">
      <alignment horizontal="left" vertical="top" wrapText="1" indent="1"/>
    </xf>
    <xf numFmtId="0" fontId="2" fillId="9" borderId="28" xfId="0" applyFont="1" applyFill="1" applyBorder="1" applyAlignment="1">
      <alignment horizontal="left" vertical="center" indent="1"/>
    </xf>
    <xf numFmtId="0" fontId="0" fillId="9" borderId="29" xfId="0" applyFill="1" applyBorder="1" applyAlignment="1">
      <alignment horizontal="left" vertical="center" indent="1"/>
    </xf>
    <xf numFmtId="0" fontId="0" fillId="9" borderId="27" xfId="0" applyFill="1" applyBorder="1" applyAlignment="1">
      <alignment horizontal="left" vertical="center" indent="1"/>
    </xf>
    <xf numFmtId="0" fontId="2" fillId="2" borderId="15" xfId="0" applyFont="1" applyFill="1" applyBorder="1" applyAlignment="1">
      <alignment horizontal="left" vertical="top" wrapText="1" indent="1"/>
    </xf>
    <xf numFmtId="0" fontId="2" fillId="2" borderId="0" xfId="0" applyFont="1" applyFill="1" applyBorder="1" applyAlignment="1">
      <alignment horizontal="left" vertical="top" wrapText="1" indent="1"/>
    </xf>
    <xf numFmtId="0" fontId="2" fillId="2" borderId="2" xfId="0" applyFont="1" applyFill="1" applyBorder="1" applyAlignment="1">
      <alignment horizontal="left" vertical="top" wrapText="1" indent="1"/>
    </xf>
    <xf numFmtId="0" fontId="1" fillId="2" borderId="22" xfId="0" applyFont="1" applyFill="1" applyBorder="1" applyAlignment="1">
      <alignment horizontal="left" vertical="center" indent="1"/>
    </xf>
    <xf numFmtId="0" fontId="0" fillId="2" borderId="19" xfId="0" applyFill="1" applyBorder="1" applyAlignment="1">
      <alignment horizontal="left" vertical="center" indent="1"/>
    </xf>
    <xf numFmtId="0" fontId="0" fillId="2" borderId="21" xfId="0" applyFill="1" applyBorder="1" applyAlignment="1">
      <alignment horizontal="left" vertical="center" indent="1"/>
    </xf>
    <xf numFmtId="0" fontId="1" fillId="2" borderId="15" xfId="0" applyFont="1" applyFill="1" applyBorder="1" applyAlignment="1">
      <alignment horizontal="left" vertical="center" indent="1"/>
    </xf>
    <xf numFmtId="0" fontId="0" fillId="2" borderId="0" xfId="0" applyFill="1" applyBorder="1" applyAlignment="1">
      <alignment horizontal="left" vertical="center" indent="1"/>
    </xf>
    <xf numFmtId="0" fontId="0" fillId="2" borderId="2" xfId="0" applyFill="1" applyBorder="1" applyAlignment="1">
      <alignment horizontal="left" vertical="center" indent="1"/>
    </xf>
    <xf numFmtId="0" fontId="1" fillId="2" borderId="22" xfId="0" applyFont="1" applyFill="1" applyBorder="1" applyAlignment="1">
      <alignment horizontal="left" indent="1"/>
    </xf>
    <xf numFmtId="0" fontId="0" fillId="2" borderId="19" xfId="0" applyFill="1" applyBorder="1" applyAlignment="1">
      <alignment horizontal="left" indent="1"/>
    </xf>
    <xf numFmtId="0" fontId="0" fillId="2" borderId="21" xfId="0" applyFill="1" applyBorder="1" applyAlignment="1">
      <alignment horizontal="left" indent="1"/>
    </xf>
    <xf numFmtId="0" fontId="1" fillId="2" borderId="15" xfId="0" applyFont="1" applyFill="1" applyBorder="1" applyAlignment="1">
      <alignment horizontal="left" vertical="top" indent="1"/>
    </xf>
    <xf numFmtId="0" fontId="0" fillId="2" borderId="0" xfId="0" applyFill="1" applyBorder="1" applyAlignment="1">
      <alignment horizontal="left" vertical="top" indent="1"/>
    </xf>
    <xf numFmtId="0" fontId="0" fillId="2" borderId="2" xfId="0" applyFill="1" applyBorder="1" applyAlignment="1">
      <alignment horizontal="left" vertical="top" indent="1"/>
    </xf>
    <xf numFmtId="0" fontId="16" fillId="10" borderId="28" xfId="0" applyFont="1" applyFill="1" applyBorder="1" applyAlignment="1">
      <alignment horizontal="center" vertical="center"/>
    </xf>
    <xf numFmtId="0" fontId="16" fillId="10" borderId="29" xfId="0" applyFont="1" applyFill="1" applyBorder="1" applyAlignment="1">
      <alignment horizontal="center" vertical="center"/>
    </xf>
    <xf numFmtId="0" fontId="16" fillId="10" borderId="27" xfId="0" applyFont="1" applyFill="1" applyBorder="1" applyAlignment="1">
      <alignment horizontal="center" vertical="center"/>
    </xf>
    <xf numFmtId="0" fontId="3" fillId="2" borderId="22" xfId="0" applyFont="1" applyFill="1" applyBorder="1" applyAlignment="1">
      <alignment horizontal="left" vertical="center" indent="1"/>
    </xf>
    <xf numFmtId="0" fontId="1" fillId="2" borderId="22" xfId="0" applyFont="1" applyFill="1" applyBorder="1" applyAlignment="1">
      <alignment horizontal="left" wrapText="1" indent="1"/>
    </xf>
    <xf numFmtId="0" fontId="0" fillId="2" borderId="19" xfId="0" applyFill="1" applyBorder="1" applyAlignment="1">
      <alignment horizontal="left" wrapText="1" indent="1"/>
    </xf>
    <xf numFmtId="0" fontId="0" fillId="2" borderId="21" xfId="0" applyFill="1" applyBorder="1" applyAlignment="1">
      <alignment horizontal="left" wrapText="1" indent="1"/>
    </xf>
    <xf numFmtId="0" fontId="0" fillId="2" borderId="35" xfId="0" applyFill="1" applyBorder="1" applyAlignment="1">
      <alignment horizontal="left" vertical="center" indent="1"/>
    </xf>
    <xf numFmtId="0" fontId="0" fillId="2" borderId="36" xfId="0" applyFill="1" applyBorder="1" applyAlignment="1">
      <alignment horizontal="left" vertical="center" indent="1"/>
    </xf>
    <xf numFmtId="0" fontId="1" fillId="2" borderId="15" xfId="0" applyFont="1" applyFill="1" applyBorder="1" applyAlignment="1">
      <alignment horizontal="left" vertical="top" wrapText="1" indent="1"/>
    </xf>
    <xf numFmtId="0" fontId="0" fillId="2" borderId="22" xfId="0" applyFill="1" applyBorder="1" applyAlignment="1">
      <alignment horizontal="left" indent="1"/>
    </xf>
    <xf numFmtId="0" fontId="1" fillId="2" borderId="0" xfId="0" applyFont="1" applyFill="1" applyBorder="1" applyAlignment="1" applyProtection="1">
      <alignment horizontal="left" vertical="top" wrapText="1" indent="1"/>
      <protection locked="0"/>
    </xf>
    <xf numFmtId="0" fontId="0" fillId="2" borderId="0" xfId="0" applyFill="1" applyBorder="1" applyAlignment="1" applyProtection="1">
      <alignment horizontal="left" vertical="center" indent="1"/>
      <protection locked="0"/>
    </xf>
    <xf numFmtId="0" fontId="0" fillId="2" borderId="33" xfId="0" applyFill="1" applyBorder="1" applyAlignment="1">
      <alignment horizontal="left" vertical="top" wrapText="1" indent="1"/>
    </xf>
    <xf numFmtId="0" fontId="0" fillId="2" borderId="34" xfId="0" applyFill="1" applyBorder="1" applyAlignment="1">
      <alignment horizontal="left" vertical="top" wrapText="1" indent="1"/>
    </xf>
    <xf numFmtId="0" fontId="0" fillId="2" borderId="0" xfId="0" applyFill="1" applyBorder="1" applyAlignment="1">
      <alignment horizontal="left" vertical="center" wrapText="1" indent="1"/>
    </xf>
    <xf numFmtId="0" fontId="0" fillId="2" borderId="2" xfId="0" applyFill="1" applyBorder="1" applyAlignment="1">
      <alignment horizontal="left" vertical="center" wrapText="1" indent="1"/>
    </xf>
    <xf numFmtId="0" fontId="0" fillId="2" borderId="0" xfId="0" applyFill="1" applyBorder="1" applyAlignment="1" applyProtection="1">
      <alignment horizontal="left" indent="1"/>
      <protection locked="0"/>
    </xf>
    <xf numFmtId="0" fontId="1" fillId="2" borderId="0" xfId="0" applyFont="1" applyFill="1" applyBorder="1" applyAlignment="1" applyProtection="1">
      <alignment horizontal="left" vertical="center" wrapText="1" indent="1"/>
      <protection locked="0"/>
    </xf>
    <xf numFmtId="0" fontId="0" fillId="2" borderId="15" xfId="0" applyFill="1" applyBorder="1" applyAlignment="1">
      <alignment horizontal="left" vertical="top" indent="1"/>
    </xf>
    <xf numFmtId="0" fontId="3" fillId="2" borderId="22" xfId="0" applyFont="1" applyFill="1" applyBorder="1" applyAlignment="1">
      <alignment horizontal="left" indent="1"/>
    </xf>
    <xf numFmtId="0" fontId="1" fillId="2" borderId="33" xfId="0" applyFont="1" applyFill="1" applyBorder="1" applyAlignment="1">
      <alignment horizontal="left" vertical="top" wrapText="1" indent="1"/>
    </xf>
    <xf numFmtId="0" fontId="1" fillId="2" borderId="22" xfId="0" applyFont="1"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21" xfId="0" applyFill="1" applyBorder="1" applyAlignment="1">
      <alignment horizontal="left" vertical="center" wrapText="1" indent="1"/>
    </xf>
    <xf numFmtId="1" fontId="0" fillId="6" borderId="6" xfId="0" applyNumberFormat="1" applyFill="1" applyBorder="1" applyAlignment="1" applyProtection="1">
      <alignment horizontal="center" vertical="center"/>
    </xf>
    <xf numFmtId="0" fontId="0" fillId="0" borderId="0" xfId="0" applyAlignment="1" applyProtection="1"/>
    <xf numFmtId="2" fontId="0" fillId="0" borderId="0" xfId="0" applyNumberFormat="1" applyAlignment="1" applyProtection="1"/>
    <xf numFmtId="2" fontId="0" fillId="8" borderId="0" xfId="0" applyNumberFormat="1" applyFill="1" applyAlignment="1" applyProtection="1"/>
    <xf numFmtId="44" fontId="0" fillId="0" borderId="0" xfId="3" applyFont="1" applyAlignment="1" applyProtection="1"/>
    <xf numFmtId="44" fontId="0" fillId="0" borderId="0" xfId="0" applyNumberFormat="1" applyFill="1" applyAlignment="1" applyProtection="1"/>
    <xf numFmtId="44" fontId="0" fillId="8" borderId="0" xfId="0" applyNumberFormat="1" applyFill="1" applyAlignment="1" applyProtection="1"/>
    <xf numFmtId="44" fontId="1" fillId="0" borderId="0" xfId="3" applyFont="1" applyAlignment="1" applyProtection="1"/>
    <xf numFmtId="1" fontId="0" fillId="6" borderId="1" xfId="0" applyNumberFormat="1" applyFill="1" applyBorder="1" applyAlignment="1" applyProtection="1">
      <alignment horizontal="center" vertical="center"/>
    </xf>
    <xf numFmtId="1" fontId="1" fillId="6" borderId="24" xfId="0" applyNumberFormat="1" applyFont="1" applyFill="1" applyBorder="1" applyAlignment="1" applyProtection="1">
      <alignment wrapText="1"/>
    </xf>
    <xf numFmtId="0" fontId="1" fillId="6" borderId="6" xfId="0" applyFont="1" applyFill="1" applyBorder="1" applyAlignment="1" applyProtection="1">
      <alignment horizontal="left" vertical="center" shrinkToFit="1"/>
    </xf>
    <xf numFmtId="0" fontId="3" fillId="6" borderId="6" xfId="0" applyFont="1" applyFill="1" applyBorder="1" applyAlignment="1" applyProtection="1">
      <alignment horizontal="left" vertical="center" wrapText="1"/>
    </xf>
    <xf numFmtId="167" fontId="0" fillId="6" borderId="6" xfId="0" applyNumberFormat="1" applyFill="1" applyBorder="1" applyAlignment="1" applyProtection="1">
      <alignment horizontal="center" vertical="center"/>
    </xf>
    <xf numFmtId="167" fontId="0" fillId="6" borderId="24" xfId="0" applyNumberFormat="1" applyFill="1" applyBorder="1" applyAlignment="1" applyProtection="1">
      <alignment horizontal="center" vertical="center"/>
    </xf>
    <xf numFmtId="2" fontId="3" fillId="6" borderId="6" xfId="0" applyNumberFormat="1" applyFont="1" applyFill="1" applyBorder="1" applyAlignment="1" applyProtection="1">
      <alignment horizontal="right" vertical="center"/>
    </xf>
    <xf numFmtId="2" fontId="3" fillId="6" borderId="8" xfId="0" applyNumberFormat="1" applyFont="1" applyFill="1" applyBorder="1" applyAlignment="1" applyProtection="1">
      <alignment horizontal="center" vertical="center"/>
    </xf>
    <xf numFmtId="4" fontId="1" fillId="6" borderId="8" xfId="0" applyNumberFormat="1" applyFont="1" applyFill="1" applyBorder="1" applyAlignment="1" applyProtection="1">
      <alignment horizontal="left" vertical="center"/>
    </xf>
    <xf numFmtId="44" fontId="1" fillId="6" borderId="42" xfId="3" applyNumberFormat="1" applyFont="1" applyFill="1" applyBorder="1" applyAlignment="1" applyProtection="1">
      <alignment horizontal="right" vertical="center"/>
    </xf>
    <xf numFmtId="4" fontId="1" fillId="6" borderId="46" xfId="0" applyNumberFormat="1" applyFont="1" applyFill="1" applyBorder="1" applyAlignment="1" applyProtection="1">
      <alignment horizontal="center" vertical="center"/>
    </xf>
    <xf numFmtId="0" fontId="0" fillId="6" borderId="0" xfId="0" applyFill="1" applyAlignment="1" applyProtection="1">
      <alignment vertical="center"/>
    </xf>
    <xf numFmtId="7" fontId="1" fillId="6" borderId="6" xfId="3" applyNumberFormat="1" applyFont="1" applyFill="1" applyBorder="1" applyAlignment="1" applyProtection="1">
      <alignment horizontal="right" vertical="center"/>
    </xf>
    <xf numFmtId="4" fontId="3" fillId="6" borderId="24" xfId="0" applyNumberFormat="1" applyFont="1" applyFill="1" applyBorder="1" applyAlignment="1" applyProtection="1">
      <alignment horizontal="center" vertical="center"/>
    </xf>
    <xf numFmtId="0" fontId="0" fillId="6" borderId="0" xfId="0" applyFill="1" applyBorder="1" applyAlignment="1" applyProtection="1">
      <alignment vertical="center"/>
    </xf>
    <xf numFmtId="3" fontId="0" fillId="6" borderId="12" xfId="0" applyNumberFormat="1" applyFill="1" applyBorder="1" applyAlignment="1" applyProtection="1">
      <alignment horizontal="right" vertical="center"/>
    </xf>
    <xf numFmtId="4" fontId="0" fillId="6" borderId="6" xfId="0" applyNumberFormat="1" applyFill="1" applyBorder="1" applyAlignment="1" applyProtection="1">
      <alignment horizontal="right" vertical="center"/>
    </xf>
    <xf numFmtId="4" fontId="3" fillId="6" borderId="46" xfId="0" applyNumberFormat="1" applyFont="1" applyFill="1" applyBorder="1" applyAlignment="1" applyProtection="1">
      <alignment horizontal="center" vertical="center"/>
    </xf>
    <xf numFmtId="4" fontId="3" fillId="6" borderId="8" xfId="0" applyNumberFormat="1" applyFont="1" applyFill="1" applyBorder="1" applyAlignment="1" applyProtection="1">
      <alignment horizontal="left" vertical="center"/>
    </xf>
    <xf numFmtId="0" fontId="0" fillId="6" borderId="6" xfId="0" applyFill="1" applyBorder="1" applyAlignment="1" applyProtection="1">
      <alignment horizontal="left" vertical="center" shrinkToFit="1"/>
    </xf>
    <xf numFmtId="0" fontId="0" fillId="6" borderId="1" xfId="0" applyFill="1" applyBorder="1" applyAlignment="1" applyProtection="1">
      <alignment horizontal="left" vertical="center" shrinkToFit="1"/>
    </xf>
    <xf numFmtId="167" fontId="0" fillId="6" borderId="1" xfId="0" applyNumberFormat="1" applyFill="1" applyBorder="1" applyAlignment="1" applyProtection="1">
      <alignment horizontal="center" vertical="center"/>
    </xf>
    <xf numFmtId="167" fontId="0" fillId="6" borderId="18" xfId="0" applyNumberFormat="1" applyFill="1" applyBorder="1" applyAlignment="1" applyProtection="1">
      <alignment horizontal="center" vertical="center"/>
    </xf>
    <xf numFmtId="2" fontId="3" fillId="6" borderId="10" xfId="0" applyNumberFormat="1" applyFont="1" applyFill="1" applyBorder="1" applyAlignment="1" applyProtection="1">
      <alignment horizontal="center" vertical="center"/>
    </xf>
    <xf numFmtId="4" fontId="3" fillId="6" borderId="10" xfId="0" applyNumberFormat="1" applyFont="1" applyFill="1" applyBorder="1" applyAlignment="1" applyProtection="1">
      <alignment horizontal="left" vertical="center"/>
    </xf>
    <xf numFmtId="44" fontId="1" fillId="6" borderId="43" xfId="3" applyNumberFormat="1" applyFont="1" applyFill="1" applyBorder="1" applyAlignment="1" applyProtection="1">
      <alignment horizontal="right" vertical="center"/>
    </xf>
    <xf numFmtId="4" fontId="3" fillId="6" borderId="44" xfId="0" applyNumberFormat="1" applyFont="1" applyFill="1" applyBorder="1" applyAlignment="1" applyProtection="1">
      <alignment horizontal="center" vertical="center"/>
    </xf>
    <xf numFmtId="7" fontId="1" fillId="6" borderId="26" xfId="3" applyNumberFormat="1" applyFont="1" applyFill="1" applyBorder="1" applyAlignment="1" applyProtection="1">
      <alignment horizontal="right" vertical="center"/>
    </xf>
    <xf numFmtId="4" fontId="3" fillId="6" borderId="18" xfId="0" applyNumberFormat="1" applyFont="1" applyFill="1" applyBorder="1" applyAlignment="1" applyProtection="1">
      <alignment horizontal="center" vertical="center"/>
    </xf>
    <xf numFmtId="0" fontId="0" fillId="6" borderId="10" xfId="0" applyFill="1" applyBorder="1" applyAlignment="1" applyProtection="1">
      <alignment vertical="center"/>
    </xf>
    <xf numFmtId="3" fontId="0" fillId="6" borderId="14" xfId="0" applyNumberFormat="1" applyFill="1" applyBorder="1" applyAlignment="1" applyProtection="1">
      <alignment horizontal="right" vertical="center"/>
    </xf>
    <xf numFmtId="4" fontId="0" fillId="6" borderId="1" xfId="0" applyNumberFormat="1" applyFill="1" applyBorder="1" applyAlignment="1" applyProtection="1">
      <alignment horizontal="right" vertical="center"/>
    </xf>
  </cellXfs>
  <cellStyles count="6">
    <cellStyle name="Euro" xfId="5"/>
    <cellStyle name="Prozent 2" xfId="2"/>
    <cellStyle name="Standard" xfId="0" builtinId="0"/>
    <cellStyle name="Standard 2" xfId="1"/>
    <cellStyle name="Standard 2 2" xfId="4"/>
    <cellStyle name="Währung" xfId="3" builtinId="4"/>
  </cellStyles>
  <dxfs count="6">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indexed="9"/>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6666FF"/>
      <rgbColor rgb="00F0F0F0"/>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5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hyperlink" Target="#Hilfe!A1"/></Relationships>
</file>

<file path=xl/drawings/_rels/drawing2.xml.rels><?xml version="1.0" encoding="UTF-8" standalone="yes"?>
<Relationships xmlns="http://schemas.openxmlformats.org/package/2006/relationships"><Relationship Id="rId3" Type="http://schemas.openxmlformats.org/officeDocument/2006/relationships/hyperlink" Target="#Stammdaten!D19"/><Relationship Id="rId2" Type="http://schemas.openxmlformats.org/officeDocument/2006/relationships/image" Target="../media/image4.jpeg"/><Relationship Id="rId1" Type="http://schemas.openxmlformats.org/officeDocument/2006/relationships/hyperlink" Target="#Hilfe!Druckbereich"/><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3.png"/><Relationship Id="rId7" Type="http://schemas.openxmlformats.org/officeDocument/2006/relationships/image" Target="../media/image10.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www.excel-inside.de" TargetMode="External"/><Relationship Id="rId5" Type="http://schemas.openxmlformats.org/officeDocument/2006/relationships/image" Target="../media/image9.png"/><Relationship Id="rId4" Type="http://schemas.openxmlformats.org/officeDocument/2006/relationships/hyperlink" Target="#Reisekosten!C9"/><Relationship Id="rId9"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37</xdr:row>
      <xdr:rowOff>0</xdr:rowOff>
    </xdr:from>
    <xdr:to>
      <xdr:col>4</xdr:col>
      <xdr:colOff>1885950</xdr:colOff>
      <xdr:row>48</xdr:row>
      <xdr:rowOff>57150</xdr:rowOff>
    </xdr:to>
    <xdr:pic>
      <xdr:nvPicPr>
        <xdr:cNvPr id="3" name="Grafik 2" descr="C:\Users\eckla\AppData\Local\Temp\SNAGHTML2a11c51f.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4953000"/>
          <a:ext cx="43338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53</xdr:row>
      <xdr:rowOff>0</xdr:rowOff>
    </xdr:from>
    <xdr:to>
      <xdr:col>4</xdr:col>
      <xdr:colOff>1885950</xdr:colOff>
      <xdr:row>64</xdr:row>
      <xdr:rowOff>57150</xdr:rowOff>
    </xdr:to>
    <xdr:pic>
      <xdr:nvPicPr>
        <xdr:cNvPr id="4" name="Grafik 3" descr="C:\Users\eckla\AppData\Local\Temp\SNAGHTML2a136c75.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7381875"/>
          <a:ext cx="43338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88</xdr:row>
      <xdr:rowOff>0</xdr:rowOff>
    </xdr:from>
    <xdr:to>
      <xdr:col>4</xdr:col>
      <xdr:colOff>1885950</xdr:colOff>
      <xdr:row>99</xdr:row>
      <xdr:rowOff>57150</xdr:rowOff>
    </xdr:to>
    <xdr:pic>
      <xdr:nvPicPr>
        <xdr:cNvPr id="5" name="Grafik 4" descr="C:\Users\eckla\AppData\Local\Temp\SNAGHTML2a14e8c5.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9575" y="10458450"/>
          <a:ext cx="43338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257175</xdr:colOff>
      <xdr:row>8</xdr:row>
      <xdr:rowOff>9525</xdr:rowOff>
    </xdr:from>
    <xdr:to>
      <xdr:col>6</xdr:col>
      <xdr:colOff>7575</xdr:colOff>
      <xdr:row>10</xdr:row>
      <xdr:rowOff>112350</xdr:rowOff>
    </xdr:to>
    <xdr:pic>
      <xdr:nvPicPr>
        <xdr:cNvPr id="7" name="Grafik 6">
          <a:hlinkClick xmlns:r="http://schemas.openxmlformats.org/officeDocument/2006/relationships" r:id="rId4"/>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34000" y="1400175"/>
          <a:ext cx="360000" cy="360000"/>
        </a:xfrm>
        <a:prstGeom prst="rect">
          <a:avLst/>
        </a:prstGeom>
      </xdr:spPr>
    </xdr:pic>
    <xdr:clientData/>
  </xdr:twoCellAnchor>
  <xdr:twoCellAnchor editAs="oneCell">
    <xdr:from>
      <xdr:col>2</xdr:col>
      <xdr:colOff>0</xdr:colOff>
      <xdr:row>71</xdr:row>
      <xdr:rowOff>0</xdr:rowOff>
    </xdr:from>
    <xdr:to>
      <xdr:col>4</xdr:col>
      <xdr:colOff>1724025</xdr:colOff>
      <xdr:row>77</xdr:row>
      <xdr:rowOff>114300</xdr:rowOff>
    </xdr:to>
    <xdr:pic>
      <xdr:nvPicPr>
        <xdr:cNvPr id="8" name="Grafik 7" descr="C:\Users\eckla\AppData\Local\Temp\SNAGHTML3eff01cf.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9575" y="9972675"/>
          <a:ext cx="41719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457200</xdr:colOff>
          <xdr:row>40</xdr:row>
          <xdr:rowOff>152400</xdr:rowOff>
        </xdr:from>
        <xdr:to>
          <xdr:col>7</xdr:col>
          <xdr:colOff>28575</xdr:colOff>
          <xdr:row>42</xdr:row>
          <xdr:rowOff>19050</xdr:rowOff>
        </xdr:to>
        <xdr:sp macro="" textlink="">
          <xdr:nvSpPr>
            <xdr:cNvPr id="3088" name="OptionButton1"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41</xdr:row>
          <xdr:rowOff>161925</xdr:rowOff>
        </xdr:from>
        <xdr:to>
          <xdr:col>9</xdr:col>
          <xdr:colOff>295275</xdr:colOff>
          <xdr:row>43</xdr:row>
          <xdr:rowOff>28575</xdr:rowOff>
        </xdr:to>
        <xdr:sp macro="" textlink="">
          <xdr:nvSpPr>
            <xdr:cNvPr id="3090" name="OptionButton3"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xdr:twoCellAnchor editAs="oneCell">
    <xdr:from>
      <xdr:col>23</xdr:col>
      <xdr:colOff>137586</xdr:colOff>
      <xdr:row>0</xdr:row>
      <xdr:rowOff>1</xdr:rowOff>
    </xdr:from>
    <xdr:to>
      <xdr:col>23</xdr:col>
      <xdr:colOff>515586</xdr:colOff>
      <xdr:row>0</xdr:row>
      <xdr:rowOff>378001</xdr:rowOff>
    </xdr:to>
    <xdr:pic>
      <xdr:nvPicPr>
        <xdr:cNvPr id="7" name="Grafik 6">
          <a:hlinkClick xmlns:r="http://schemas.openxmlformats.org/officeDocument/2006/relationships" r:id="rId1"/>
        </xdr:cNvPr>
        <xdr:cNvPicPr>
          <a:picLocks/>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3197419" y="1"/>
          <a:ext cx="378000" cy="378000"/>
        </a:xfrm>
        <a:prstGeom prst="rect">
          <a:avLst/>
        </a:prstGeom>
      </xdr:spPr>
    </xdr:pic>
    <xdr:clientData/>
  </xdr:twoCellAnchor>
  <xdr:twoCellAnchor editAs="oneCell">
    <xdr:from>
      <xdr:col>22</xdr:col>
      <xdr:colOff>264582</xdr:colOff>
      <xdr:row>0</xdr:row>
      <xdr:rowOff>0</xdr:rowOff>
    </xdr:from>
    <xdr:to>
      <xdr:col>23</xdr:col>
      <xdr:colOff>123999</xdr:colOff>
      <xdr:row>0</xdr:row>
      <xdr:rowOff>378000</xdr:rowOff>
    </xdr:to>
    <xdr:pic>
      <xdr:nvPicPr>
        <xdr:cNvPr id="8" name="Grafik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2805832" y="0"/>
          <a:ext cx="378000" cy="378000"/>
        </a:xfrm>
        <a:prstGeom prst="rect">
          <a:avLst/>
        </a:prstGeom>
      </xdr:spPr>
    </xdr:pic>
    <xdr:clientData/>
  </xdr:twoCellAnchor>
  <xdr:twoCellAnchor>
    <xdr:from>
      <xdr:col>3</xdr:col>
      <xdr:colOff>698500</xdr:colOff>
      <xdr:row>49</xdr:row>
      <xdr:rowOff>169333</xdr:rowOff>
    </xdr:from>
    <xdr:to>
      <xdr:col>3</xdr:col>
      <xdr:colOff>973667</xdr:colOff>
      <xdr:row>50</xdr:row>
      <xdr:rowOff>31750</xdr:rowOff>
    </xdr:to>
    <xdr:sp macro="" textlink="">
      <xdr:nvSpPr>
        <xdr:cNvPr id="2" name="Rechteck 1"/>
        <xdr:cNvSpPr/>
      </xdr:nvSpPr>
      <xdr:spPr bwMode="auto">
        <a:xfrm>
          <a:off x="2889250" y="9175750"/>
          <a:ext cx="275167" cy="63500"/>
        </a:xfrm>
        <a:prstGeom prst="rect">
          <a:avLst/>
        </a:prstGeom>
        <a:solidFill>
          <a:schemeClr val="bg1">
            <a:lumMod val="9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266700</xdr:colOff>
      <xdr:row>15</xdr:row>
      <xdr:rowOff>66675</xdr:rowOff>
    </xdr:from>
    <xdr:to>
      <xdr:col>7</xdr:col>
      <xdr:colOff>9525</xdr:colOff>
      <xdr:row>21</xdr:row>
      <xdr:rowOff>304800</xdr:rowOff>
    </xdr:to>
    <xdr:pic>
      <xdr:nvPicPr>
        <xdr:cNvPr id="2" name="Grafik 1" descr="C:\Users\eckla\AppData\Local\Temp\SNAGHTML2a11c51f.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609850"/>
          <a:ext cx="43338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247650</xdr:colOff>
      <xdr:row>24</xdr:row>
      <xdr:rowOff>85725</xdr:rowOff>
    </xdr:from>
    <xdr:to>
      <xdr:col>6</xdr:col>
      <xdr:colOff>971550</xdr:colOff>
      <xdr:row>31</xdr:row>
      <xdr:rowOff>133350</xdr:rowOff>
    </xdr:to>
    <xdr:pic>
      <xdr:nvPicPr>
        <xdr:cNvPr id="3" name="Grafik 2" descr="C:\Users\eckla\AppData\Local\Temp\SNAGHTML2a136c75.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5124450"/>
          <a:ext cx="43338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247650</xdr:colOff>
      <xdr:row>49</xdr:row>
      <xdr:rowOff>95250</xdr:rowOff>
    </xdr:from>
    <xdr:to>
      <xdr:col>6</xdr:col>
      <xdr:colOff>971550</xdr:colOff>
      <xdr:row>56</xdr:row>
      <xdr:rowOff>66675</xdr:rowOff>
    </xdr:to>
    <xdr:pic>
      <xdr:nvPicPr>
        <xdr:cNvPr id="4" name="Grafik 3" descr="C:\Users\eckla\AppData\Local\Temp\SNAGHTML2a14e8c5.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5" y="7896225"/>
          <a:ext cx="43338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47625</xdr:rowOff>
    </xdr:from>
    <xdr:to>
      <xdr:col>1</xdr:col>
      <xdr:colOff>506100</xdr:colOff>
      <xdr:row>0</xdr:row>
      <xdr:rowOff>515625</xdr:rowOff>
    </xdr:to>
    <xdr:pic>
      <xdr:nvPicPr>
        <xdr:cNvPr id="5" name="Grafik 4">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825" y="47625"/>
          <a:ext cx="468000" cy="468000"/>
        </a:xfrm>
        <a:prstGeom prst="rect">
          <a:avLst/>
        </a:prstGeom>
      </xdr:spPr>
    </xdr:pic>
    <xdr:clientData/>
  </xdr:twoCellAnchor>
  <xdr:twoCellAnchor editAs="oneCell">
    <xdr:from>
      <xdr:col>10</xdr:col>
      <xdr:colOff>314325</xdr:colOff>
      <xdr:row>3</xdr:row>
      <xdr:rowOff>56959</xdr:rowOff>
    </xdr:from>
    <xdr:to>
      <xdr:col>11</xdr:col>
      <xdr:colOff>910844</xdr:colOff>
      <xdr:row>6</xdr:row>
      <xdr:rowOff>0</xdr:rowOff>
    </xdr:to>
    <xdr:pic>
      <xdr:nvPicPr>
        <xdr:cNvPr id="7" name="Picture 1" descr="ExcelInsideSolutionsLogo">
          <a:hlinkClick xmlns:r="http://schemas.openxmlformats.org/officeDocument/2006/relationships" r:id="rId6"/>
        </xdr:cNvPr>
        <xdr:cNvPicPr>
          <a:picLocks noChangeAspect="1" noChangeArrowheads="1"/>
        </xdr:cNvPicPr>
      </xdr:nvPicPr>
      <xdr:blipFill>
        <a:blip xmlns:r="http://schemas.openxmlformats.org/officeDocument/2006/relationships" r:embed="rId7" cstate="print">
          <a:lum bright="6000"/>
          <a:extLst>
            <a:ext uri="{28A0092B-C50C-407E-A947-70E740481C1C}">
              <a14:useLocalDpi xmlns:a14="http://schemas.microsoft.com/office/drawing/2010/main" val="0"/>
            </a:ext>
          </a:extLst>
        </a:blip>
        <a:srcRect/>
        <a:stretch>
          <a:fillRect/>
        </a:stretch>
      </xdr:blipFill>
      <xdr:spPr bwMode="auto">
        <a:xfrm>
          <a:off x="6800850" y="857059"/>
          <a:ext cx="1358519" cy="4573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36</xdr:row>
      <xdr:rowOff>85725</xdr:rowOff>
    </xdr:from>
    <xdr:to>
      <xdr:col>6</xdr:col>
      <xdr:colOff>809625</xdr:colOff>
      <xdr:row>42</xdr:row>
      <xdr:rowOff>85725</xdr:rowOff>
    </xdr:to>
    <xdr:pic>
      <xdr:nvPicPr>
        <xdr:cNvPr id="9" name="Grafik 8" descr="C:\Users\eckla\AppData\Local\Temp\SNAGHTML3eff01cf.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33375" y="8772525"/>
          <a:ext cx="417195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152400</xdr:colOff>
      <xdr:row>113</xdr:row>
      <xdr:rowOff>104775</xdr:rowOff>
    </xdr:from>
    <xdr:to>
      <xdr:col>11</xdr:col>
      <xdr:colOff>85725</xdr:colOff>
      <xdr:row>137</xdr:row>
      <xdr:rowOff>9525</xdr:rowOff>
    </xdr:to>
    <xdr:pic>
      <xdr:nvPicPr>
        <xdr:cNvPr id="10" name="Grafik 9" descr="C:\Users\eckla\AppData\Local\Temp\SNAGHTML7c54e388.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125" y="26879550"/>
          <a:ext cx="7096125" cy="3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ent\C$\Homepage\Joomla%20Excel-Inside%202.5\Daten\Beitr&#228;ge\xlsTranslator\xls-Translator_1.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Copyright"/>
      <sheetName val="Optionen"/>
      <sheetName val="xls-Translator_1.00"/>
    </sheetNames>
    <sheetDataSet>
      <sheetData sheetId="0"/>
      <sheetData sheetId="1"/>
      <sheetData sheetId="2">
        <row r="7">
          <cell r="B7" t="str">
            <v>Bosnisch</v>
          </cell>
        </row>
        <row r="8">
          <cell r="B8" t="str">
            <v>Bulgarisch</v>
          </cell>
        </row>
        <row r="9">
          <cell r="B9" t="str">
            <v>Chinesisch</v>
          </cell>
        </row>
        <row r="10">
          <cell r="B10" t="str">
            <v>Dänsich</v>
          </cell>
        </row>
        <row r="11">
          <cell r="B11" t="str">
            <v>Deutsch</v>
          </cell>
        </row>
        <row r="12">
          <cell r="B12" t="str">
            <v>Englisch</v>
          </cell>
        </row>
        <row r="13">
          <cell r="B13" t="str">
            <v>Estnisch</v>
          </cell>
        </row>
        <row r="14">
          <cell r="B14" t="str">
            <v>Finnisch</v>
          </cell>
        </row>
        <row r="15">
          <cell r="B15" t="str">
            <v>Französisch</v>
          </cell>
        </row>
        <row r="16">
          <cell r="B16" t="str">
            <v>Griechisch</v>
          </cell>
        </row>
        <row r="17">
          <cell r="B17" t="str">
            <v>Irisch</v>
          </cell>
        </row>
        <row r="18">
          <cell r="B18" t="str">
            <v>Islänisch</v>
          </cell>
        </row>
        <row r="19">
          <cell r="B19" t="str">
            <v>Italienisch</v>
          </cell>
        </row>
        <row r="20">
          <cell r="B20" t="str">
            <v>Japanisch</v>
          </cell>
        </row>
        <row r="21">
          <cell r="B21" t="str">
            <v>Koreanisch</v>
          </cell>
        </row>
        <row r="22">
          <cell r="B22" t="str">
            <v>Kroatisch</v>
          </cell>
        </row>
        <row r="23">
          <cell r="B23" t="str">
            <v>Lateinisch</v>
          </cell>
        </row>
        <row r="24">
          <cell r="B24" t="str">
            <v>Lettisch</v>
          </cell>
        </row>
        <row r="25">
          <cell r="B25" t="str">
            <v>Litauisch</v>
          </cell>
        </row>
        <row r="26">
          <cell r="B26" t="str">
            <v>Niederländisch</v>
          </cell>
        </row>
        <row r="27">
          <cell r="B27" t="str">
            <v>Norwegisch</v>
          </cell>
        </row>
        <row r="28">
          <cell r="B28" t="str">
            <v>Polnisch</v>
          </cell>
        </row>
        <row r="29">
          <cell r="B29" t="str">
            <v>Portugisisch</v>
          </cell>
        </row>
        <row r="30">
          <cell r="B30" t="str">
            <v>Rumänisch</v>
          </cell>
        </row>
        <row r="31">
          <cell r="B31" t="str">
            <v>Russisch</v>
          </cell>
        </row>
        <row r="32">
          <cell r="B32" t="str">
            <v>Schwedisch</v>
          </cell>
        </row>
        <row r="33">
          <cell r="B33" t="str">
            <v>Serbisch</v>
          </cell>
        </row>
        <row r="34">
          <cell r="B34" t="str">
            <v>Slowakisch</v>
          </cell>
        </row>
        <row r="35">
          <cell r="B35" t="str">
            <v>Slowenisch</v>
          </cell>
        </row>
        <row r="36">
          <cell r="B36" t="str">
            <v>Spanisch</v>
          </cell>
        </row>
        <row r="37">
          <cell r="B37" t="str">
            <v>Thailändisch</v>
          </cell>
        </row>
        <row r="38">
          <cell r="B38" t="str">
            <v>Tschechisch</v>
          </cell>
        </row>
        <row r="39">
          <cell r="B39" t="str">
            <v>Türkisch</v>
          </cell>
        </row>
        <row r="40">
          <cell r="B40" t="str">
            <v>Ukrainisch</v>
          </cell>
        </row>
        <row r="41">
          <cell r="B41" t="str">
            <v>Ungarisch</v>
          </cell>
        </row>
        <row r="42">
          <cell r="B42" t="str">
            <v>Vietnamesisch</v>
          </cell>
        </row>
        <row r="43">
          <cell r="B43" t="str">
            <v>Weißrussisch</v>
          </cell>
        </row>
      </sheetData>
      <sheetData sheetId="3"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6.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hyperlink" Target="mailto:anfrage@excel-inside.de" TargetMode="Externa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www.excel-inside.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104"/>
  <sheetViews>
    <sheetView showGridLines="0" showRowColHeaders="0" tabSelected="1" workbookViewId="0">
      <selection activeCell="D15" sqref="D15:E15"/>
    </sheetView>
  </sheetViews>
  <sheetFormatPr baseColWidth="10" defaultColWidth="0" defaultRowHeight="12.75" zeroHeight="1"/>
  <cols>
    <col min="1" max="1" width="2.28515625" customWidth="1"/>
    <col min="2" max="2" width="2" customWidth="1"/>
    <col min="3" max="3" width="19.28515625" customWidth="1"/>
    <col min="4" max="4" width="17.42578125" style="27" customWidth="1"/>
    <col min="5" max="5" width="33.28515625" style="27" customWidth="1"/>
    <col min="6" max="6" width="9.140625" customWidth="1"/>
    <col min="7" max="7" width="1.85546875" customWidth="1"/>
    <col min="8" max="16384" width="11.42578125" hidden="1"/>
  </cols>
  <sheetData>
    <row r="1" spans="3:6" ht="4.5" customHeight="1"/>
    <row r="2" spans="3:6" ht="4.5" customHeight="1">
      <c r="C2" s="179"/>
      <c r="D2" s="180"/>
      <c r="E2" s="180"/>
      <c r="F2" s="179"/>
    </row>
    <row r="3" spans="3:6" ht="4.5" customHeight="1">
      <c r="C3" s="179"/>
      <c r="D3" s="180"/>
      <c r="E3" s="180"/>
      <c r="F3" s="179"/>
    </row>
    <row r="4" spans="3:6" ht="4.5" customHeight="1">
      <c r="C4" s="179"/>
      <c r="D4" s="181"/>
      <c r="E4" s="180"/>
      <c r="F4" s="179"/>
    </row>
    <row r="5" spans="3:6" ht="6.75" customHeight="1">
      <c r="C5" s="179"/>
      <c r="D5" s="181"/>
      <c r="E5" s="180"/>
      <c r="F5" s="179"/>
    </row>
    <row r="6" spans="3:6" ht="6.75" customHeight="1">
      <c r="C6" s="179"/>
      <c r="D6" s="180"/>
      <c r="E6" s="180"/>
      <c r="F6" s="179"/>
    </row>
    <row r="7" spans="3:6">
      <c r="C7" s="179"/>
      <c r="D7" s="180"/>
      <c r="E7" s="180"/>
      <c r="F7" s="179"/>
    </row>
    <row r="8" spans="3:6" ht="20.25">
      <c r="C8" s="28" t="s">
        <v>29</v>
      </c>
      <c r="D8" s="29"/>
      <c r="E8" s="29"/>
      <c r="F8" s="85" t="s">
        <v>434</v>
      </c>
    </row>
    <row r="9" spans="3:6" ht="7.5" customHeight="1"/>
    <row r="10" spans="3:6"/>
    <row r="11" spans="3:6"/>
    <row r="12" spans="3:6" ht="4.5" customHeight="1"/>
    <row r="13" spans="3:6" ht="15" customHeight="1">
      <c r="C13" s="168" t="s">
        <v>59</v>
      </c>
      <c r="D13" s="169"/>
      <c r="E13" s="169"/>
      <c r="F13" s="170"/>
    </row>
    <row r="14" spans="3:6"/>
    <row r="15" spans="3:6">
      <c r="C15" s="83" t="s">
        <v>30</v>
      </c>
      <c r="D15" s="200"/>
      <c r="E15" s="201"/>
    </row>
    <row r="16" spans="3:6"/>
    <row r="17" spans="3:6">
      <c r="C17" s="83" t="s">
        <v>390</v>
      </c>
      <c r="D17" s="84">
        <v>2016</v>
      </c>
    </row>
    <row r="18" spans="3:6"/>
    <row r="19" spans="3:6">
      <c r="C19" s="83" t="s">
        <v>389</v>
      </c>
      <c r="D19" s="84" t="s">
        <v>392</v>
      </c>
    </row>
    <row r="20" spans="3:6"/>
    <row r="21" spans="3:6">
      <c r="C21" s="83" t="s">
        <v>391</v>
      </c>
      <c r="D21" s="84"/>
    </row>
    <row r="22" spans="3:6">
      <c r="C22" s="83"/>
      <c r="D22" s="194"/>
    </row>
    <row r="23" spans="3:6">
      <c r="C23" s="83" t="s">
        <v>423</v>
      </c>
      <c r="D23" s="84"/>
    </row>
    <row r="24" spans="3:6"/>
    <row r="25" spans="3:6">
      <c r="C25" s="26" t="s">
        <v>58</v>
      </c>
      <c r="D25" s="200"/>
      <c r="E25" s="202"/>
    </row>
    <row r="26" spans="3:6"/>
    <row r="27" spans="3:6" hidden="1"/>
    <row r="28" spans="3:6" hidden="1"/>
    <row r="29" spans="3:6" hidden="1"/>
    <row r="30" spans="3:6" hidden="1"/>
    <row r="31" spans="3:6"/>
    <row r="32" spans="3:6" ht="15" customHeight="1">
      <c r="C32" s="168" t="s">
        <v>414</v>
      </c>
      <c r="D32" s="169"/>
      <c r="E32" s="169"/>
      <c r="F32" s="170"/>
    </row>
    <row r="33" spans="3:3"/>
    <row r="34" spans="3:3">
      <c r="C34" s="83" t="s">
        <v>415</v>
      </c>
    </row>
    <row r="35" spans="3:3">
      <c r="C35" s="83"/>
    </row>
    <row r="36" spans="3:3">
      <c r="C36" s="118" t="s">
        <v>404</v>
      </c>
    </row>
    <row r="37" spans="3:3"/>
    <row r="38" spans="3:3"/>
    <row r="39" spans="3:3"/>
    <row r="40" spans="3:3"/>
    <row r="41" spans="3:3"/>
    <row r="42" spans="3:3"/>
    <row r="43" spans="3:3"/>
    <row r="44" spans="3:3"/>
    <row r="45" spans="3:3"/>
    <row r="46" spans="3:3"/>
    <row r="47" spans="3:3"/>
    <row r="48" spans="3:3"/>
    <row r="49" spans="3:3">
      <c r="C49" s="83" t="s">
        <v>323</v>
      </c>
    </row>
    <row r="50" spans="3:3">
      <c r="C50" s="83"/>
    </row>
    <row r="51" spans="3:3"/>
    <row r="52" spans="3:3">
      <c r="C52" s="118" t="s">
        <v>405</v>
      </c>
    </row>
    <row r="53" spans="3:3"/>
    <row r="54" spans="3:3"/>
    <row r="55" spans="3:3"/>
    <row r="56" spans="3:3"/>
    <row r="57" spans="3:3"/>
    <row r="58" spans="3:3"/>
    <row r="59" spans="3:3"/>
    <row r="60" spans="3:3"/>
    <row r="61" spans="3:3"/>
    <row r="62" spans="3:3"/>
    <row r="63" spans="3:3"/>
    <row r="64" spans="3:3"/>
    <row r="65" spans="3:3"/>
    <row r="66" spans="3:3">
      <c r="C66" s="83" t="s">
        <v>328</v>
      </c>
    </row>
    <row r="67" spans="3:3">
      <c r="C67" s="83" t="s">
        <v>324</v>
      </c>
    </row>
    <row r="68" spans="3:3"/>
    <row r="69" spans="3:3"/>
    <row r="70" spans="3:3">
      <c r="C70" s="118" t="s">
        <v>406</v>
      </c>
    </row>
    <row r="71" spans="3:3"/>
    <row r="72" spans="3:3"/>
    <row r="73" spans="3:3"/>
    <row r="74" spans="3:3"/>
    <row r="75" spans="3:3"/>
    <row r="76" spans="3:3"/>
    <row r="77" spans="3:3"/>
    <row r="78" spans="3:3"/>
    <row r="79" spans="3:3">
      <c r="C79" s="172" t="s">
        <v>408</v>
      </c>
    </row>
    <row r="80" spans="3:3">
      <c r="C80" s="172" t="s">
        <v>409</v>
      </c>
    </row>
    <row r="81" spans="3:3">
      <c r="C81" s="172" t="s">
        <v>410</v>
      </c>
    </row>
    <row r="82" spans="3:3">
      <c r="C82" s="172" t="s">
        <v>411</v>
      </c>
    </row>
    <row r="83" spans="3:3">
      <c r="C83" s="172" t="s">
        <v>412</v>
      </c>
    </row>
    <row r="84" spans="3:3">
      <c r="C84" s="172" t="s">
        <v>413</v>
      </c>
    </row>
    <row r="85" spans="3:3">
      <c r="C85" s="172"/>
    </row>
    <row r="86" spans="3:3"/>
    <row r="87" spans="3:3">
      <c r="C87" s="118" t="s">
        <v>407</v>
      </c>
    </row>
    <row r="88" spans="3:3"/>
    <row r="89" spans="3:3"/>
    <row r="90" spans="3:3"/>
    <row r="91" spans="3:3"/>
    <row r="92" spans="3:3"/>
    <row r="93" spans="3:3"/>
    <row r="94" spans="3:3"/>
    <row r="95" spans="3:3"/>
    <row r="96" spans="3:3"/>
    <row r="97" spans="3:3"/>
    <row r="98" spans="3:3"/>
    <row r="99" spans="3:3"/>
    <row r="100" spans="3:3"/>
    <row r="101" spans="3:3">
      <c r="C101" s="83" t="s">
        <v>325</v>
      </c>
    </row>
    <row r="102" spans="3:3">
      <c r="C102" s="83" t="s">
        <v>329</v>
      </c>
    </row>
    <row r="103" spans="3:3">
      <c r="C103" s="83" t="s">
        <v>326</v>
      </c>
    </row>
    <row r="104" spans="3:3"/>
  </sheetData>
  <sheetProtection password="E6E7" sheet="1" objects="1" scenarios="1" selectLockedCells="1"/>
  <protectedRanges>
    <protectedRange sqref="C2:F7" name="Bereich1"/>
  </protectedRanges>
  <mergeCells count="2">
    <mergeCell ref="D15:E15"/>
    <mergeCell ref="D25:E25"/>
  </mergeCells>
  <dataValidations count="2">
    <dataValidation type="list" allowBlank="1" showInputMessage="1" showErrorMessage="1" sqref="D17:E17">
      <formula1>"2014,2015,2016,2017,2018,2019,2020,2021,2022,2023,2024,2025,2026,2027,2028,2029,2030"</formula1>
    </dataValidation>
    <dataValidation type="list" allowBlank="1" showInputMessage="1" showErrorMessage="1" sqref="D19">
      <formula1>Monate</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autoPageBreaks="0" fitToPage="1"/>
  </sheetPr>
  <dimension ref="A1:AY53"/>
  <sheetViews>
    <sheetView showZeros="0" showOutlineSymbols="0" zoomScale="90" zoomScaleNormal="90" workbookViewId="0">
      <pane ySplit="8" topLeftCell="A9" activePane="bottomLeft" state="frozen"/>
      <selection pane="bottomLeft" activeCell="N43" sqref="N43:Q44"/>
    </sheetView>
  </sheetViews>
  <sheetFormatPr baseColWidth="10" defaultColWidth="0" defaultRowHeight="12.75" zeroHeight="1"/>
  <cols>
    <col min="1" max="1" width="2.28515625" style="1" customWidth="1"/>
    <col min="2" max="2" width="5.85546875" style="1" customWidth="1"/>
    <col min="3" max="3" width="24.7109375" style="3" customWidth="1"/>
    <col min="4" max="4" width="18" style="1" customWidth="1"/>
    <col min="5" max="5" width="17.140625" style="1" customWidth="1"/>
    <col min="6" max="8" width="7" style="1" customWidth="1"/>
    <col min="9" max="9" width="7" style="1" hidden="1" customWidth="1"/>
    <col min="10" max="10" width="13.28515625" style="1" customWidth="1"/>
    <col min="11" max="11" width="10.85546875" style="1" customWidth="1"/>
    <col min="12" max="12" width="6.42578125" style="1" customWidth="1"/>
    <col min="13" max="14" width="7.85546875" style="1" customWidth="1"/>
    <col min="15" max="15" width="7.85546875" style="1" hidden="1" customWidth="1"/>
    <col min="16" max="16" width="8.85546875" style="1" customWidth="1"/>
    <col min="17" max="17" width="6.140625" style="1" customWidth="1"/>
    <col min="18" max="18" width="10.42578125" style="1" customWidth="1"/>
    <col min="19" max="19" width="9.85546875" style="1" hidden="1" customWidth="1"/>
    <col min="20" max="24" width="7.7109375" style="1" customWidth="1"/>
    <col min="25" max="25" width="2.42578125" style="2" customWidth="1"/>
    <col min="26" max="29" width="1.42578125" style="1" hidden="1" customWidth="1"/>
    <col min="30" max="30" width="11.42578125" style="37" hidden="1" customWidth="1"/>
    <col min="31" max="31" width="11.42578125" style="1" hidden="1" customWidth="1"/>
    <col min="32" max="33" width="17.5703125" style="1" hidden="1" customWidth="1"/>
    <col min="34" max="34" width="14.140625" style="1" hidden="1" customWidth="1"/>
    <col min="35" max="36" width="13.7109375" style="1" hidden="1" customWidth="1"/>
    <col min="37" max="38" width="2" style="1" hidden="1" customWidth="1"/>
    <col min="39" max="39" width="11.7109375" style="1" hidden="1" customWidth="1"/>
    <col min="40" max="40" width="9.85546875" style="1" hidden="1" customWidth="1"/>
    <col min="41" max="41" width="17.7109375" style="1" hidden="1" customWidth="1"/>
    <col min="42" max="42" width="15" style="1" hidden="1" customWidth="1"/>
    <col min="43" max="44" width="11.42578125" style="1" hidden="1" customWidth="1"/>
    <col min="45" max="47" width="13" style="1" hidden="1" customWidth="1"/>
    <col min="48" max="48" width="14.42578125" style="1" hidden="1" customWidth="1"/>
    <col min="49" max="50" width="2.85546875" style="1" hidden="1" customWidth="1"/>
    <col min="51" max="51" width="21" style="1" hidden="1" customWidth="1"/>
    <col min="52" max="16384" width="11.42578125" style="1" hidden="1"/>
  </cols>
  <sheetData>
    <row r="1" spans="1:51" ht="30" customHeight="1">
      <c r="A1" s="58"/>
      <c r="B1" s="203" t="s">
        <v>29</v>
      </c>
      <c r="C1" s="204"/>
      <c r="D1" s="204"/>
      <c r="E1" s="204"/>
      <c r="F1" s="204"/>
      <c r="G1" s="204"/>
      <c r="H1" s="204"/>
      <c r="I1" s="204"/>
      <c r="J1" s="204"/>
      <c r="K1" s="204"/>
      <c r="L1" s="204"/>
      <c r="M1" s="204"/>
      <c r="N1" s="204"/>
      <c r="O1" s="204"/>
      <c r="P1" s="204"/>
      <c r="Q1" s="204"/>
      <c r="R1" s="204"/>
      <c r="S1" s="204"/>
      <c r="T1" s="204"/>
      <c r="U1" s="204"/>
      <c r="V1" s="204"/>
      <c r="W1" s="204"/>
      <c r="X1" s="205"/>
      <c r="Y1" s="64"/>
    </row>
    <row r="2" spans="1:51" ht="5.25" customHeight="1">
      <c r="A2" s="58"/>
      <c r="B2" s="206"/>
      <c r="C2" s="206"/>
      <c r="D2" s="206"/>
      <c r="E2" s="206"/>
      <c r="F2" s="206"/>
      <c r="G2" s="206"/>
      <c r="H2" s="206"/>
      <c r="I2" s="206"/>
      <c r="J2" s="206"/>
      <c r="K2" s="206"/>
      <c r="L2" s="206"/>
      <c r="M2" s="206"/>
      <c r="N2" s="206"/>
      <c r="O2" s="206"/>
      <c r="P2" s="206"/>
      <c r="Q2" s="206"/>
      <c r="R2" s="206"/>
      <c r="S2" s="206"/>
      <c r="T2" s="206"/>
      <c r="U2" s="206"/>
      <c r="V2" s="206"/>
      <c r="W2" s="206"/>
      <c r="X2" s="206"/>
      <c r="Y2" s="64"/>
    </row>
    <row r="3" spans="1:51" ht="18.95" customHeight="1">
      <c r="A3" s="58"/>
      <c r="B3" s="207" t="s">
        <v>30</v>
      </c>
      <c r="C3" s="208"/>
      <c r="D3" s="209">
        <f>Stammdaten!$D$15</f>
        <v>0</v>
      </c>
      <c r="E3" s="210"/>
      <c r="F3" s="211"/>
      <c r="G3" s="211"/>
      <c r="H3" s="212"/>
      <c r="I3" s="72"/>
      <c r="J3" s="73"/>
      <c r="K3" s="209" t="s">
        <v>31</v>
      </c>
      <c r="L3" s="213"/>
      <c r="M3" s="261" t="str">
        <f>Stammdaten!D19 &amp; " " &amp;Stammdaten!$D$17</f>
        <v>Januar 2016</v>
      </c>
      <c r="N3" s="262"/>
      <c r="O3" s="262"/>
      <c r="P3" s="263"/>
      <c r="Q3" s="190"/>
      <c r="R3" s="191"/>
      <c r="S3" s="176"/>
      <c r="T3" s="192"/>
      <c r="U3" s="192"/>
      <c r="V3" s="192"/>
      <c r="W3" s="56"/>
      <c r="X3" s="56"/>
      <c r="Y3" s="64"/>
    </row>
    <row r="4" spans="1:51" ht="18.95" customHeight="1">
      <c r="A4" s="58"/>
      <c r="B4" s="245" t="s">
        <v>424</v>
      </c>
      <c r="C4" s="246"/>
      <c r="D4" s="247" t="str">
        <f>Stammdaten!$D$21 &amp; IF(Stammdaten!D23&lt;&gt;"","    KSt: " &amp;Stammdaten!D23,"")</f>
        <v/>
      </c>
      <c r="E4" s="248"/>
      <c r="F4" s="249"/>
      <c r="G4" s="249"/>
      <c r="H4" s="250"/>
      <c r="I4" s="72"/>
      <c r="J4" s="73"/>
      <c r="K4" s="247" t="s">
        <v>32</v>
      </c>
      <c r="L4" s="257"/>
      <c r="M4" s="264"/>
      <c r="N4" s="265"/>
      <c r="O4" s="265"/>
      <c r="P4" s="266"/>
      <c r="Q4" s="190"/>
      <c r="R4" s="191"/>
      <c r="S4" s="177"/>
      <c r="T4" s="191"/>
      <c r="U4" s="191"/>
      <c r="V4" s="191"/>
      <c r="W4" s="56"/>
      <c r="X4" s="56"/>
      <c r="Y4" s="65"/>
    </row>
    <row r="5" spans="1:51" ht="18.95" customHeight="1">
      <c r="A5" s="58"/>
      <c r="B5" s="251" t="s">
        <v>49</v>
      </c>
      <c r="C5" s="252"/>
      <c r="D5" s="253">
        <f>Stammdaten!$D$25</f>
        <v>0</v>
      </c>
      <c r="E5" s="254"/>
      <c r="F5" s="255"/>
      <c r="G5" s="255"/>
      <c r="H5" s="256"/>
      <c r="I5" s="72"/>
      <c r="J5" s="73"/>
      <c r="K5" s="253" t="s">
        <v>50</v>
      </c>
      <c r="L5" s="258"/>
      <c r="M5" s="264"/>
      <c r="N5" s="265"/>
      <c r="O5" s="265"/>
      <c r="P5" s="266"/>
      <c r="Q5" s="190"/>
      <c r="R5" s="191"/>
      <c r="S5" s="193"/>
      <c r="T5" s="178"/>
      <c r="U5" s="56"/>
      <c r="V5" s="56"/>
      <c r="W5" s="56"/>
      <c r="X5" s="56"/>
      <c r="Y5" s="65"/>
      <c r="AD5" s="38" t="s">
        <v>311</v>
      </c>
    </row>
    <row r="6" spans="1:51" ht="8.1" customHeight="1">
      <c r="A6" s="58"/>
      <c r="B6" s="244"/>
      <c r="C6" s="244"/>
      <c r="D6" s="244"/>
      <c r="E6" s="244"/>
      <c r="F6" s="244"/>
      <c r="G6" s="244"/>
      <c r="H6" s="244"/>
      <c r="I6" s="244"/>
      <c r="J6" s="244"/>
      <c r="K6" s="244"/>
      <c r="L6" s="244"/>
      <c r="M6" s="244"/>
      <c r="N6" s="244"/>
      <c r="O6" s="244"/>
      <c r="P6" s="244"/>
      <c r="Q6" s="244"/>
      <c r="R6" s="244"/>
      <c r="S6" s="244"/>
      <c r="T6" s="244"/>
      <c r="U6" s="244"/>
      <c r="V6" s="244"/>
      <c r="W6" s="244"/>
      <c r="X6" s="244"/>
      <c r="Y6" s="66"/>
    </row>
    <row r="7" spans="1:51" ht="15.75" customHeight="1">
      <c r="A7" s="58"/>
      <c r="B7" s="91" t="s">
        <v>33</v>
      </c>
      <c r="C7" s="92" t="s">
        <v>318</v>
      </c>
      <c r="D7" s="93" t="s">
        <v>34</v>
      </c>
      <c r="E7" s="91" t="s">
        <v>60</v>
      </c>
      <c r="F7" s="91" t="s">
        <v>35</v>
      </c>
      <c r="G7" s="92" t="s">
        <v>36</v>
      </c>
      <c r="H7" s="91" t="s">
        <v>37</v>
      </c>
      <c r="I7" s="93"/>
      <c r="J7" s="274" t="s">
        <v>43</v>
      </c>
      <c r="K7" s="274"/>
      <c r="L7" s="274"/>
      <c r="M7" s="274"/>
      <c r="N7" s="274"/>
      <c r="O7" s="94"/>
      <c r="P7" s="273" t="s">
        <v>38</v>
      </c>
      <c r="Q7" s="274"/>
      <c r="R7" s="274"/>
      <c r="S7" s="94"/>
      <c r="T7" s="91" t="s">
        <v>4</v>
      </c>
      <c r="U7" s="91" t="s">
        <v>39</v>
      </c>
      <c r="V7" s="91" t="s">
        <v>40</v>
      </c>
      <c r="W7" s="91" t="s">
        <v>41</v>
      </c>
      <c r="X7" s="92" t="s">
        <v>42</v>
      </c>
      <c r="Y7" s="64"/>
      <c r="AD7" s="40" t="s">
        <v>307</v>
      </c>
      <c r="AE7" s="41"/>
      <c r="AF7" s="41"/>
      <c r="AG7" s="41"/>
      <c r="AH7" s="41"/>
      <c r="AI7" s="43" t="s">
        <v>380</v>
      </c>
      <c r="AJ7" s="43" t="s">
        <v>380</v>
      </c>
      <c r="AM7" s="41" t="s">
        <v>310</v>
      </c>
      <c r="AN7" s="44"/>
      <c r="AO7" s="44"/>
      <c r="AP7" s="44"/>
      <c r="AQ7" s="41" t="s">
        <v>312</v>
      </c>
      <c r="AR7" s="41" t="s">
        <v>339</v>
      </c>
      <c r="AS7" s="44"/>
      <c r="AT7" s="44"/>
      <c r="AU7" s="44"/>
      <c r="AV7" s="41" t="s">
        <v>312</v>
      </c>
      <c r="AY7" s="41" t="s">
        <v>51</v>
      </c>
    </row>
    <row r="8" spans="1:51" ht="22.5" customHeight="1">
      <c r="A8" s="58"/>
      <c r="B8" s="95"/>
      <c r="C8" s="96"/>
      <c r="D8" s="97"/>
      <c r="E8" s="95"/>
      <c r="F8" s="98" t="s">
        <v>322</v>
      </c>
      <c r="G8" s="99" t="s">
        <v>322</v>
      </c>
      <c r="H8" s="100"/>
      <c r="I8" s="101"/>
      <c r="J8" s="102" t="s">
        <v>61</v>
      </c>
      <c r="K8" s="103" t="s">
        <v>1</v>
      </c>
      <c r="L8" s="123" t="s">
        <v>321</v>
      </c>
      <c r="M8" s="123" t="s">
        <v>335</v>
      </c>
      <c r="N8" s="104" t="s">
        <v>336</v>
      </c>
      <c r="O8" s="121"/>
      <c r="P8" s="119" t="s">
        <v>0</v>
      </c>
      <c r="Q8" s="277" t="s">
        <v>327</v>
      </c>
      <c r="R8" s="278"/>
      <c r="S8" s="105"/>
      <c r="T8" s="98" t="s">
        <v>5</v>
      </c>
      <c r="U8" s="98" t="s">
        <v>1</v>
      </c>
      <c r="V8" s="98" t="s">
        <v>1</v>
      </c>
      <c r="W8" s="98" t="s">
        <v>1</v>
      </c>
      <c r="X8" s="99" t="s">
        <v>1</v>
      </c>
      <c r="Y8" s="64"/>
      <c r="AD8" s="51" t="s">
        <v>55</v>
      </c>
      <c r="AE8" s="52" t="s">
        <v>56</v>
      </c>
      <c r="AF8" s="171" t="s">
        <v>376</v>
      </c>
      <c r="AG8" s="171" t="s">
        <v>377</v>
      </c>
      <c r="AH8" s="52" t="s">
        <v>57</v>
      </c>
      <c r="AI8" s="53" t="s">
        <v>381</v>
      </c>
      <c r="AJ8" s="53" t="s">
        <v>382</v>
      </c>
      <c r="AL8" s="39"/>
      <c r="AM8" s="51" t="s">
        <v>55</v>
      </c>
      <c r="AN8" s="52" t="s">
        <v>56</v>
      </c>
      <c r="AO8" s="171" t="s">
        <v>376</v>
      </c>
      <c r="AP8" s="52" t="s">
        <v>57</v>
      </c>
      <c r="AQ8" s="53" t="s">
        <v>319</v>
      </c>
      <c r="AR8" s="86" t="s">
        <v>340</v>
      </c>
      <c r="AS8" s="86" t="s">
        <v>314</v>
      </c>
      <c r="AT8" s="129" t="s">
        <v>338</v>
      </c>
      <c r="AU8" s="129" t="s">
        <v>337</v>
      </c>
      <c r="AV8" s="86" t="s">
        <v>320</v>
      </c>
      <c r="AY8" s="43" t="s">
        <v>313</v>
      </c>
    </row>
    <row r="9" spans="1:51">
      <c r="A9" s="58"/>
      <c r="B9" s="134">
        <v>1</v>
      </c>
      <c r="C9" s="195"/>
      <c r="D9" s="173"/>
      <c r="E9" s="137"/>
      <c r="F9" s="11"/>
      <c r="G9" s="12"/>
      <c r="H9" s="55" t="str">
        <f>IF(AND(C9&lt;&gt;"",D9&lt;&gt;""),AJ9,"")</f>
        <v/>
      </c>
      <c r="I9" s="17"/>
      <c r="J9" s="36"/>
      <c r="K9" s="138">
        <f>IF(ISERROR(AV9),0,AV9)</f>
        <v>0</v>
      </c>
      <c r="L9" s="124"/>
      <c r="M9" s="124"/>
      <c r="N9" s="124"/>
      <c r="O9" s="139"/>
      <c r="P9" s="127"/>
      <c r="Q9" s="90"/>
      <c r="R9" s="140">
        <f>IF(AND(P9="",Q9="Ja",E9&lt;&gt;"Eintägig"),AY9,0)</f>
        <v>0</v>
      </c>
      <c r="S9" s="141"/>
      <c r="T9" s="75"/>
      <c r="U9" s="76"/>
      <c r="V9" s="76"/>
      <c r="W9" s="76"/>
      <c r="X9" s="76"/>
      <c r="Y9" s="64"/>
      <c r="AD9" s="37">
        <f>IF(E9="Eintägig",ROUND((G9-F9)*24,2),0)</f>
        <v>0</v>
      </c>
      <c r="AE9" s="37">
        <f>IF(E9="Zweitägig",IF(F9&lt;&gt;"",ROUND(("24:00"-F9)*24,2),IF(G9&lt;&gt;"",ROUND((G9-"00:00")*24,2))),0)</f>
        <v>0</v>
      </c>
      <c r="AF9" s="37">
        <f>IF(E9="Zweitägig ohne Ü.",IF(F9&lt;&gt;"",ROUND(("24:00"-F9)*24,2),IF(G9&lt;&gt;"",ROUND((G9-"00:00")*24,2))),0)</f>
        <v>0</v>
      </c>
      <c r="AG9" s="37"/>
      <c r="AH9" s="37">
        <f t="shared" ref="AH9:AH10" si="0">IF(E9="Drei-/Mehrtägig",IF(F9&lt;&gt;"",ROUND(("24:00"-F9)*24,2),IF(G9&lt;&gt;"",ROUND((G9-"00:00")*24,2),IF(AND(F9="",G9=""),24,0))),0)</f>
        <v>0</v>
      </c>
      <c r="AI9" s="49">
        <f>AD9+AE9+AH9+IF(AG9&lt;&gt;"",AG9,AF9)</f>
        <v>0</v>
      </c>
      <c r="AJ9" s="49">
        <f>AD9+AE9+AF9+AH9</f>
        <v>0</v>
      </c>
      <c r="AM9" s="45">
        <f>IF(AND(E9="Eintägig",H9&gt;8),VLOOKUP(J9,Daten!$A$2:$F$2000,3,0),0)</f>
        <v>0</v>
      </c>
      <c r="AN9" s="45">
        <f>IF(E9="Zweitägig",VLOOKUP(J9,Daten!$A$2:$F$2000,3,0),0)</f>
        <v>0</v>
      </c>
      <c r="AO9" s="45">
        <f>IF(AND(E9="Zweitägig ohne Ü.",AI9&gt;8),VLOOKUP(J9,Daten!$A$2:$F$2000,3,0),0)</f>
        <v>0</v>
      </c>
      <c r="AP9" s="45">
        <f>IF(AND(E9="Drei-/Mehrtägig",H9&lt;24),VLOOKUP(J9,Daten!$A$2:$F$2000,3,0),IF(AND(E9="Drei-/Mehrtägig",H9=24),VLOOKUP(J9,Daten!$A$2:$F$2000,2,0),0))</f>
        <v>0</v>
      </c>
      <c r="AQ9" s="87">
        <f>SUM($AM9:AP9)</f>
        <v>0</v>
      </c>
      <c r="AR9" s="87">
        <f>IF(AQ9&lt;&gt;0,VLOOKUP(J9,Daten!$A$2:$B$245,2,0),0)</f>
        <v>0</v>
      </c>
      <c r="AS9" s="87">
        <f>IF(L9="ja",$AR9*0.2*-1,0)</f>
        <v>0</v>
      </c>
      <c r="AT9" s="87">
        <f>IF(M9="ja",$AR9*0.4*-1,0)</f>
        <v>0</v>
      </c>
      <c r="AU9" s="87">
        <f>IF(N9="ja",$AR9*0.4*-1,0)</f>
        <v>0</v>
      </c>
      <c r="AV9" s="50">
        <f t="shared" ref="AV9:AV39" si="1">IF(AND(C9&lt;&gt;"",D9&lt;&gt;""),IF(AQ9+AS9+AT9+AU9&lt;0,0,AQ9+AS9+AT9+AU9),0)</f>
        <v>0</v>
      </c>
      <c r="AY9" s="54">
        <f>IF(J9&lt;&gt;"",VLOOKUP(J9,Daten!$A$2:$F$2000,4,0),0)</f>
        <v>0</v>
      </c>
    </row>
    <row r="10" spans="1:51">
      <c r="A10" s="58"/>
      <c r="B10" s="135">
        <v>4</v>
      </c>
      <c r="C10" s="195"/>
      <c r="D10" s="174"/>
      <c r="E10" s="137"/>
      <c r="F10" s="13"/>
      <c r="G10" s="14"/>
      <c r="H10" s="55" t="str">
        <f t="shared" ref="H10:H39" si="2">IF(AND(C10&lt;&gt;"",D10&lt;&gt;""),AJ10,"")</f>
        <v/>
      </c>
      <c r="I10" s="18"/>
      <c r="J10" s="46"/>
      <c r="K10" s="138">
        <f t="shared" ref="K10:K39" si="3">IF(ISERROR(AV10),0,AV10)</f>
        <v>0</v>
      </c>
      <c r="L10" s="125"/>
      <c r="M10" s="125"/>
      <c r="N10" s="125"/>
      <c r="O10" s="139"/>
      <c r="P10" s="128"/>
      <c r="Q10" s="88"/>
      <c r="R10" s="140">
        <f t="shared" ref="R10:R39" si="4">IF(AND(P10="",Q10="Ja",E10&lt;&gt;"Eintägig"),AY10,0)</f>
        <v>0</v>
      </c>
      <c r="S10" s="141"/>
      <c r="T10" s="77"/>
      <c r="U10" s="78"/>
      <c r="V10" s="78"/>
      <c r="W10" s="78"/>
      <c r="X10" s="78"/>
      <c r="Y10" s="64"/>
      <c r="AD10" s="37">
        <f t="shared" ref="AD10:AD39" si="5">IF(E10="Eintägig",ROUND((G10-F10)*24,2),0)</f>
        <v>0</v>
      </c>
      <c r="AE10" s="37">
        <f t="shared" ref="AE10:AE39" si="6">IF(E10="Zweitägig",IF(F10&lt;&gt;"",ROUND(("24:00"-F10)*24,2),IF(G10&lt;&gt;"",ROUND((G10-"00:00")*24,2))),0)</f>
        <v>0</v>
      </c>
      <c r="AF10" s="37">
        <f t="shared" ref="AF10:AF39" si="7">IF(E10="Zweitägig ohne Ü.",IF(F10&lt;&gt;"",ROUND(("24:00"-F10)*24,2),IF(G10&lt;&gt;"",ROUND((G10-"00:00")*24,2))),0)</f>
        <v>0</v>
      </c>
      <c r="AG10" s="37">
        <f>IF(AND(E9="Zweitägig ohne Ü.",E10="Zweitägig ohne Ü."),AF9+AF10,0)</f>
        <v>0</v>
      </c>
      <c r="AH10" s="37">
        <f t="shared" si="0"/>
        <v>0</v>
      </c>
      <c r="AI10" s="49">
        <f t="shared" ref="AI10:AI39" si="8">AD10+AE10+AH10+IF(AG10&lt;&gt;"",AG10,AF10)</f>
        <v>0</v>
      </c>
      <c r="AJ10" s="49">
        <f t="shared" ref="AJ10:AJ39" si="9">AD10+AE10+AF10+AH10</f>
        <v>0</v>
      </c>
      <c r="AM10" s="45">
        <f>IF(AND(E10="Eintägig",H10&gt;8),VLOOKUP(J10,Daten!$A$2:$F$2000,3,0),0)</f>
        <v>0</v>
      </c>
      <c r="AN10" s="45">
        <f>IF(E10="Zweitägig",VLOOKUP(J10,Daten!$A$2:$F$2000,3,0),0)</f>
        <v>0</v>
      </c>
      <c r="AO10" s="45">
        <f>IF(AND(E10="Zweitägig ohne Ü.",AI10&gt;8),VLOOKUP(J10,Daten!$A$2:$F$2000,3,0),0)</f>
        <v>0</v>
      </c>
      <c r="AP10" s="45">
        <f>IF(AND(E10="Drei-/Mehrtägig",H10&lt;24),VLOOKUP(J10,Daten!$A$2:$F$2000,3,0),IF(AND(E10="Drei-/Mehrtägig",H10=24),VLOOKUP(J10,Daten!$A$2:$F$2000,2,0),0))</f>
        <v>0</v>
      </c>
      <c r="AQ10" s="87">
        <f t="shared" ref="AQ10:AQ39" si="10">SUM(AM10:AP10)</f>
        <v>0</v>
      </c>
      <c r="AR10" s="87">
        <f>IF(AQ10&lt;&gt;0,VLOOKUP(J10,Daten!$A$2:$B$245,2,0),0)</f>
        <v>0</v>
      </c>
      <c r="AS10" s="87">
        <f t="shared" ref="AS10:AS39" si="11">IF(L10="ja",$AR10*0.2*-1,0)</f>
        <v>0</v>
      </c>
      <c r="AT10" s="87">
        <f t="shared" ref="AT10:AT39" si="12">IF(M10="ja",$AR10*0.4*-1,0)</f>
        <v>0</v>
      </c>
      <c r="AU10" s="87">
        <f t="shared" ref="AU10:AU39" si="13">IF(N10="ja",$AR10*0.4*-1,0)</f>
        <v>0</v>
      </c>
      <c r="AV10" s="50">
        <f t="shared" si="1"/>
        <v>0</v>
      </c>
      <c r="AY10" s="54">
        <f>IF(J10&lt;&gt;"",VLOOKUP(J10,Daten!$A$2:$F$2000,4,0),0)</f>
        <v>0</v>
      </c>
    </row>
    <row r="11" spans="1:51">
      <c r="A11" s="58"/>
      <c r="B11" s="136">
        <v>3</v>
      </c>
      <c r="C11" s="195"/>
      <c r="D11" s="175"/>
      <c r="E11" s="137"/>
      <c r="F11" s="15"/>
      <c r="G11" s="16"/>
      <c r="H11" s="55" t="str">
        <f t="shared" si="2"/>
        <v/>
      </c>
      <c r="I11" s="19"/>
      <c r="J11" s="196"/>
      <c r="K11" s="138">
        <f t="shared" si="3"/>
        <v>0</v>
      </c>
      <c r="L11" s="126"/>
      <c r="M11" s="126"/>
      <c r="N11" s="126"/>
      <c r="O11" s="139"/>
      <c r="P11" s="128"/>
      <c r="Q11" s="89"/>
      <c r="R11" s="140">
        <f t="shared" si="4"/>
        <v>0</v>
      </c>
      <c r="S11" s="141"/>
      <c r="T11" s="79"/>
      <c r="U11" s="80"/>
      <c r="V11" s="80"/>
      <c r="W11" s="80"/>
      <c r="X11" s="80"/>
      <c r="Y11" s="64"/>
      <c r="AD11" s="37">
        <f t="shared" si="5"/>
        <v>0</v>
      </c>
      <c r="AE11" s="37">
        <f t="shared" si="6"/>
        <v>0</v>
      </c>
      <c r="AF11" s="37">
        <f t="shared" si="7"/>
        <v>0</v>
      </c>
      <c r="AG11" s="37">
        <f t="shared" ref="AG11:AG39" si="14">IF(AND(E10="Zweitägig ohne Ü.",E11="Zweitägig ohne Ü."),AF10+AF11,0)</f>
        <v>0</v>
      </c>
      <c r="AH11" s="37">
        <f>IF(E11="Drei-/Mehrtägig",IF(F11&lt;&gt;"",ROUND(("24:00"-F11)*24,2),IF(G11&lt;&gt;"",ROUND((G11-"00:00")*24,2),IF(AND(F11="",G11=""),24,0))),0)</f>
        <v>0</v>
      </c>
      <c r="AI11" s="49">
        <f t="shared" si="8"/>
        <v>0</v>
      </c>
      <c r="AJ11" s="49">
        <f t="shared" si="9"/>
        <v>0</v>
      </c>
      <c r="AM11" s="45">
        <f>IF(AND(E11="Eintägig",H11&gt;8),VLOOKUP(J11,Daten!$A$2:$F$2000,3,0),0)</f>
        <v>0</v>
      </c>
      <c r="AN11" s="45">
        <f>IF(E11="Zweitägig",VLOOKUP(J11,Daten!$A$2:$F$2000,3,0),0)</f>
        <v>0</v>
      </c>
      <c r="AO11" s="45">
        <f>IF(AND(E11="Zweitägig ohne Ü.",AI11&gt;8),VLOOKUP(J11,Daten!$A$2:$F$2000,3,0),0)</f>
        <v>0</v>
      </c>
      <c r="AP11" s="45">
        <f>IF(AND(E11="Drei-/Mehrtägig",H11&lt;24),VLOOKUP(J11,Daten!$A$2:$F$2000,3,0),IF(AND(E11="Drei-/Mehrtägig",H11=24),VLOOKUP(J11,Daten!$A$2:$F$2000,2,0),0))</f>
        <v>0</v>
      </c>
      <c r="AQ11" s="87">
        <f t="shared" si="10"/>
        <v>0</v>
      </c>
      <c r="AR11" s="87">
        <f>IF(AQ11&lt;&gt;0,VLOOKUP(J11,Daten!$A$2:$B$245,2,0),0)</f>
        <v>0</v>
      </c>
      <c r="AS11" s="87">
        <f t="shared" si="11"/>
        <v>0</v>
      </c>
      <c r="AT11" s="87">
        <f t="shared" si="12"/>
        <v>0</v>
      </c>
      <c r="AU11" s="87">
        <f t="shared" si="13"/>
        <v>0</v>
      </c>
      <c r="AV11" s="50">
        <f t="shared" si="1"/>
        <v>0</v>
      </c>
      <c r="AY11" s="54">
        <f>IF(J11&lt;&gt;"",VLOOKUP(J11,Daten!$A$2:$F$2000,4,0),0)</f>
        <v>0</v>
      </c>
    </row>
    <row r="12" spans="1:51">
      <c r="A12" s="58"/>
      <c r="B12" s="135">
        <v>4</v>
      </c>
      <c r="C12" s="195"/>
      <c r="D12" s="174"/>
      <c r="E12" s="137"/>
      <c r="F12" s="15"/>
      <c r="G12" s="14"/>
      <c r="H12" s="55" t="str">
        <f t="shared" si="2"/>
        <v/>
      </c>
      <c r="I12" s="18"/>
      <c r="J12" s="46"/>
      <c r="K12" s="138">
        <f t="shared" si="3"/>
        <v>0</v>
      </c>
      <c r="L12" s="125"/>
      <c r="M12" s="125"/>
      <c r="N12" s="125"/>
      <c r="O12" s="139"/>
      <c r="P12" s="128"/>
      <c r="Q12" s="88"/>
      <c r="R12" s="140">
        <f t="shared" si="4"/>
        <v>0</v>
      </c>
      <c r="S12" s="141"/>
      <c r="T12" s="77"/>
      <c r="U12" s="78"/>
      <c r="V12" s="78"/>
      <c r="W12" s="78"/>
      <c r="X12" s="78"/>
      <c r="Y12" s="64"/>
      <c r="AD12" s="37">
        <f t="shared" si="5"/>
        <v>0</v>
      </c>
      <c r="AE12" s="37">
        <f t="shared" si="6"/>
        <v>0</v>
      </c>
      <c r="AF12" s="37">
        <f t="shared" si="7"/>
        <v>0</v>
      </c>
      <c r="AG12" s="37">
        <f t="shared" si="14"/>
        <v>0</v>
      </c>
      <c r="AH12" s="37">
        <f t="shared" ref="AH12:AH39" si="15">IF(E12="Drei-/Mehrtägig",IF(F12&lt;&gt;"",ROUND(("24:00"-F12)*24,2),IF(G12&lt;&gt;"",ROUND((G12-"00:00")*24,2),IF(AND(F12="",G12=""),24,0))),0)</f>
        <v>0</v>
      </c>
      <c r="AI12" s="49">
        <f t="shared" si="8"/>
        <v>0</v>
      </c>
      <c r="AJ12" s="49">
        <f t="shared" si="9"/>
        <v>0</v>
      </c>
      <c r="AM12" s="45">
        <f>IF(AND(E12="Eintägig",H12&gt;8),VLOOKUP(J12,Daten!$A$2:$F$2000,3,0),0)</f>
        <v>0</v>
      </c>
      <c r="AN12" s="45">
        <f>IF(E12="Zweitägig",VLOOKUP(J12,Daten!$A$2:$F$2000,3,0),0)</f>
        <v>0</v>
      </c>
      <c r="AO12" s="45">
        <f>IF(AND(E12="Zweitägig ohne Ü.",AI12&gt;8),VLOOKUP(J12,Daten!$A$2:$F$2000,3,0),0)</f>
        <v>0</v>
      </c>
      <c r="AP12" s="45">
        <f>IF(AND(E12="Drei-/Mehrtägig",H12&lt;24),VLOOKUP(J12,Daten!$A$2:$F$2000,3,0),IF(AND(E12="Drei-/Mehrtägig",H12=24),VLOOKUP(J12,Daten!$A$2:$F$2000,2,0),0))</f>
        <v>0</v>
      </c>
      <c r="AQ12" s="87">
        <f t="shared" si="10"/>
        <v>0</v>
      </c>
      <c r="AR12" s="87">
        <f>IF(AQ12&lt;&gt;0,VLOOKUP(J12,Daten!$A$2:$B$245,2,0),0)</f>
        <v>0</v>
      </c>
      <c r="AS12" s="87">
        <f t="shared" si="11"/>
        <v>0</v>
      </c>
      <c r="AT12" s="87">
        <f t="shared" si="12"/>
        <v>0</v>
      </c>
      <c r="AU12" s="87">
        <f t="shared" si="13"/>
        <v>0</v>
      </c>
      <c r="AV12" s="50">
        <f t="shared" si="1"/>
        <v>0</v>
      </c>
      <c r="AY12" s="54">
        <f>IF(J12&lt;&gt;"",VLOOKUP(J12,Daten!$A$2:$F$2000,4,0),0)</f>
        <v>0</v>
      </c>
    </row>
    <row r="13" spans="1:51">
      <c r="A13" s="58"/>
      <c r="B13" s="135">
        <v>5</v>
      </c>
      <c r="C13" s="195"/>
      <c r="D13" s="174"/>
      <c r="E13" s="137"/>
      <c r="F13" s="13"/>
      <c r="G13" s="14"/>
      <c r="H13" s="55" t="str">
        <f t="shared" si="2"/>
        <v/>
      </c>
      <c r="I13" s="18"/>
      <c r="J13" s="46"/>
      <c r="K13" s="138">
        <f t="shared" si="3"/>
        <v>0</v>
      </c>
      <c r="L13" s="125"/>
      <c r="M13" s="125"/>
      <c r="N13" s="125"/>
      <c r="O13" s="139"/>
      <c r="P13" s="128"/>
      <c r="Q13" s="88"/>
      <c r="R13" s="140">
        <f t="shared" si="4"/>
        <v>0</v>
      </c>
      <c r="S13" s="141"/>
      <c r="T13" s="77"/>
      <c r="U13" s="78"/>
      <c r="V13" s="78"/>
      <c r="W13" s="78"/>
      <c r="X13" s="78"/>
      <c r="Y13" s="64"/>
      <c r="AD13" s="37">
        <f t="shared" si="5"/>
        <v>0</v>
      </c>
      <c r="AE13" s="37">
        <f t="shared" si="6"/>
        <v>0</v>
      </c>
      <c r="AF13" s="37">
        <f t="shared" si="7"/>
        <v>0</v>
      </c>
      <c r="AG13" s="37">
        <f t="shared" si="14"/>
        <v>0</v>
      </c>
      <c r="AH13" s="37">
        <f t="shared" si="15"/>
        <v>0</v>
      </c>
      <c r="AI13" s="49">
        <f t="shared" si="8"/>
        <v>0</v>
      </c>
      <c r="AJ13" s="49">
        <f t="shared" si="9"/>
        <v>0</v>
      </c>
      <c r="AM13" s="45">
        <f>IF(AND(E13="Eintägig",H13&gt;8),VLOOKUP(J13,Daten!$A$2:$F$2000,3,0),0)</f>
        <v>0</v>
      </c>
      <c r="AN13" s="45">
        <f>IF(E13="Zweitägig",VLOOKUP(J13,Daten!$A$2:$F$2000,3,0),0)</f>
        <v>0</v>
      </c>
      <c r="AO13" s="45">
        <f>IF(AND(E13="Zweitägig ohne Ü.",AI13&gt;8),VLOOKUP(J13,Daten!$A$2:$F$2000,3,0),0)</f>
        <v>0</v>
      </c>
      <c r="AP13" s="45">
        <f>IF(AND(E13="Drei-/Mehrtägig",H13&lt;24),VLOOKUP(J13,Daten!$A$2:$F$2000,3,0),IF(AND(E13="Drei-/Mehrtägig",H13=24),VLOOKUP(J13,Daten!$A$2:$F$2000,2,0),0))</f>
        <v>0</v>
      </c>
      <c r="AQ13" s="87">
        <f t="shared" si="10"/>
        <v>0</v>
      </c>
      <c r="AR13" s="87">
        <f>IF(AQ13&lt;&gt;0,VLOOKUP(J13,Daten!$A$2:$B$245,2,0),0)</f>
        <v>0</v>
      </c>
      <c r="AS13" s="87">
        <f t="shared" si="11"/>
        <v>0</v>
      </c>
      <c r="AT13" s="87">
        <f t="shared" si="12"/>
        <v>0</v>
      </c>
      <c r="AU13" s="87">
        <f t="shared" si="13"/>
        <v>0</v>
      </c>
      <c r="AV13" s="50">
        <f t="shared" si="1"/>
        <v>0</v>
      </c>
      <c r="AY13" s="54">
        <f>IF(J13&lt;&gt;"",VLOOKUP(J13,Daten!$A$2:$F$2000,4,0),0)</f>
        <v>0</v>
      </c>
    </row>
    <row r="14" spans="1:51" s="335" customFormat="1">
      <c r="A14" s="56"/>
      <c r="B14" s="334">
        <v>6</v>
      </c>
      <c r="C14" s="343"/>
      <c r="D14" s="344"/>
      <c r="E14" s="345"/>
      <c r="F14" s="346"/>
      <c r="G14" s="347"/>
      <c r="H14" s="348" t="str">
        <f t="shared" si="2"/>
        <v/>
      </c>
      <c r="I14" s="349"/>
      <c r="J14" s="350"/>
      <c r="K14" s="351">
        <f t="shared" si="3"/>
        <v>0</v>
      </c>
      <c r="L14" s="352"/>
      <c r="M14" s="352"/>
      <c r="N14" s="352"/>
      <c r="O14" s="353"/>
      <c r="P14" s="354"/>
      <c r="Q14" s="355"/>
      <c r="R14" s="140">
        <f t="shared" si="4"/>
        <v>0</v>
      </c>
      <c r="S14" s="356"/>
      <c r="T14" s="357"/>
      <c r="U14" s="358"/>
      <c r="V14" s="358"/>
      <c r="W14" s="358"/>
      <c r="X14" s="358"/>
      <c r="Y14" s="66"/>
      <c r="AD14" s="336">
        <f t="shared" si="5"/>
        <v>0</v>
      </c>
      <c r="AE14" s="336">
        <f t="shared" si="6"/>
        <v>0</v>
      </c>
      <c r="AF14" s="336">
        <f t="shared" si="7"/>
        <v>0</v>
      </c>
      <c r="AG14" s="336">
        <f t="shared" si="14"/>
        <v>0</v>
      </c>
      <c r="AH14" s="336">
        <f t="shared" si="15"/>
        <v>0</v>
      </c>
      <c r="AI14" s="337">
        <f t="shared" si="8"/>
        <v>0</v>
      </c>
      <c r="AJ14" s="337">
        <f t="shared" si="9"/>
        <v>0</v>
      </c>
      <c r="AM14" s="338">
        <f>IF(AND(E14="Eintägig",H14&gt;8),VLOOKUP(J14,Daten!$A$2:$F$2000,3,0),0)</f>
        <v>0</v>
      </c>
      <c r="AN14" s="338">
        <f>IF(E14="Zweitägig",VLOOKUP(J14,Daten!$A$2:$F$2000,3,0),0)</f>
        <v>0</v>
      </c>
      <c r="AO14" s="338">
        <f>IF(AND(E14="Zweitägig ohne Ü.",AI14&gt;8),VLOOKUP(J14,Daten!$A$2:$F$2000,3,0),0)</f>
        <v>0</v>
      </c>
      <c r="AP14" s="338">
        <f>IF(AND(E14="Drei-/Mehrtägig",H14&lt;24),VLOOKUP(J14,Daten!$A$2:$F$2000,3,0),IF(AND(E14="Drei-/Mehrtägig",H14=24),VLOOKUP(J14,Daten!$A$2:$F$2000,2,0),0))</f>
        <v>0</v>
      </c>
      <c r="AQ14" s="339">
        <f t="shared" si="10"/>
        <v>0</v>
      </c>
      <c r="AR14" s="339">
        <f>IF(AQ14&lt;&gt;0,VLOOKUP(J14,Daten!$A$2:$B$245,2,0),0)</f>
        <v>0</v>
      </c>
      <c r="AS14" s="339">
        <f t="shared" si="11"/>
        <v>0</v>
      </c>
      <c r="AT14" s="339">
        <f t="shared" si="12"/>
        <v>0</v>
      </c>
      <c r="AU14" s="339">
        <f t="shared" si="13"/>
        <v>0</v>
      </c>
      <c r="AV14" s="340">
        <f t="shared" si="1"/>
        <v>0</v>
      </c>
      <c r="AY14" s="341">
        <f>IF(J14&lt;&gt;"",VLOOKUP(J14,Daten!$A$2:$F$2000,4,0),0)</f>
        <v>0</v>
      </c>
    </row>
    <row r="15" spans="1:51" s="335" customFormat="1">
      <c r="A15" s="56"/>
      <c r="B15" s="334">
        <v>7</v>
      </c>
      <c r="C15" s="343"/>
      <c r="D15" s="344"/>
      <c r="E15" s="345"/>
      <c r="F15" s="346"/>
      <c r="G15" s="347"/>
      <c r="H15" s="348" t="str">
        <f t="shared" si="2"/>
        <v/>
      </c>
      <c r="I15" s="349"/>
      <c r="J15" s="350"/>
      <c r="K15" s="351">
        <f t="shared" si="3"/>
        <v>0</v>
      </c>
      <c r="L15" s="352"/>
      <c r="M15" s="352"/>
      <c r="N15" s="352"/>
      <c r="O15" s="353"/>
      <c r="P15" s="354"/>
      <c r="Q15" s="355"/>
      <c r="R15" s="140">
        <f t="shared" si="4"/>
        <v>0</v>
      </c>
      <c r="S15" s="356"/>
      <c r="T15" s="357"/>
      <c r="U15" s="358"/>
      <c r="V15" s="358"/>
      <c r="W15" s="358"/>
      <c r="X15" s="358"/>
      <c r="Y15" s="66"/>
      <c r="AD15" s="336">
        <f t="shared" si="5"/>
        <v>0</v>
      </c>
      <c r="AE15" s="336">
        <f t="shared" si="6"/>
        <v>0</v>
      </c>
      <c r="AF15" s="336">
        <f t="shared" si="7"/>
        <v>0</v>
      </c>
      <c r="AG15" s="336">
        <f t="shared" si="14"/>
        <v>0</v>
      </c>
      <c r="AH15" s="336">
        <f t="shared" si="15"/>
        <v>0</v>
      </c>
      <c r="AI15" s="337">
        <f t="shared" si="8"/>
        <v>0</v>
      </c>
      <c r="AJ15" s="337">
        <f t="shared" si="9"/>
        <v>0</v>
      </c>
      <c r="AM15" s="338">
        <f>IF(AND(E15="Eintägig",H15&gt;8),VLOOKUP(J15,Daten!$A$2:$F$2000,3,0),0)</f>
        <v>0</v>
      </c>
      <c r="AN15" s="338">
        <f>IF(E15="Zweitägig",VLOOKUP(J15,Daten!$A$2:$F$2000,3,0),0)</f>
        <v>0</v>
      </c>
      <c r="AO15" s="338">
        <f>IF(AND(E15="Zweitägig ohne Ü.",AI15&gt;8),VLOOKUP(J15,Daten!$A$2:$F$2000,3,0),0)</f>
        <v>0</v>
      </c>
      <c r="AP15" s="338">
        <f>IF(AND(E15="Drei-/Mehrtägig",H15&lt;24),VLOOKUP(J15,Daten!$A$2:$F$2000,3,0),IF(AND(E15="Drei-/Mehrtägig",H15=24),VLOOKUP(J15,Daten!$A$2:$F$2000,2,0),0))</f>
        <v>0</v>
      </c>
      <c r="AQ15" s="339">
        <f t="shared" si="10"/>
        <v>0</v>
      </c>
      <c r="AR15" s="339">
        <f>IF(AQ15&lt;&gt;0,VLOOKUP(J15,Daten!$A$2:$B$245,2,0),0)</f>
        <v>0</v>
      </c>
      <c r="AS15" s="339">
        <f t="shared" si="11"/>
        <v>0</v>
      </c>
      <c r="AT15" s="339">
        <f t="shared" si="12"/>
        <v>0</v>
      </c>
      <c r="AU15" s="339">
        <f t="shared" si="13"/>
        <v>0</v>
      </c>
      <c r="AV15" s="340">
        <f t="shared" si="1"/>
        <v>0</v>
      </c>
      <c r="AY15" s="341">
        <f>IF(J15&lt;&gt;"",VLOOKUP(J15,Daten!$A$2:$F$2000,4,0),0)</f>
        <v>0</v>
      </c>
    </row>
    <row r="16" spans="1:51" s="335" customFormat="1">
      <c r="A16" s="56"/>
      <c r="B16" s="334">
        <v>8</v>
      </c>
      <c r="C16" s="343"/>
      <c r="D16" s="344"/>
      <c r="E16" s="345"/>
      <c r="F16" s="346"/>
      <c r="G16" s="346"/>
      <c r="H16" s="348" t="str">
        <f t="shared" si="2"/>
        <v/>
      </c>
      <c r="I16" s="349"/>
      <c r="J16" s="350"/>
      <c r="K16" s="351">
        <f t="shared" si="3"/>
        <v>0</v>
      </c>
      <c r="L16" s="359"/>
      <c r="M16" s="359"/>
      <c r="N16" s="359"/>
      <c r="O16" s="353"/>
      <c r="P16" s="354"/>
      <c r="Q16" s="355"/>
      <c r="R16" s="140">
        <f t="shared" si="4"/>
        <v>0</v>
      </c>
      <c r="S16" s="356"/>
      <c r="T16" s="357"/>
      <c r="U16" s="358"/>
      <c r="V16" s="358"/>
      <c r="W16" s="358"/>
      <c r="X16" s="358"/>
      <c r="Y16" s="66"/>
      <c r="AD16" s="336">
        <f t="shared" si="5"/>
        <v>0</v>
      </c>
      <c r="AE16" s="336">
        <f t="shared" si="6"/>
        <v>0</v>
      </c>
      <c r="AF16" s="336">
        <f t="shared" si="7"/>
        <v>0</v>
      </c>
      <c r="AG16" s="336">
        <f t="shared" si="14"/>
        <v>0</v>
      </c>
      <c r="AH16" s="336">
        <f t="shared" si="15"/>
        <v>0</v>
      </c>
      <c r="AI16" s="337">
        <f t="shared" si="8"/>
        <v>0</v>
      </c>
      <c r="AJ16" s="337">
        <f t="shared" si="9"/>
        <v>0</v>
      </c>
      <c r="AM16" s="338">
        <f>IF(AND(E16="Eintägig",H16&gt;8),VLOOKUP(J16,Daten!$A$2:$F$2000,3,0),0)</f>
        <v>0</v>
      </c>
      <c r="AN16" s="338">
        <f>IF(E16="Zweitägig",VLOOKUP(J16,Daten!$A$2:$F$2000,3,0),0)</f>
        <v>0</v>
      </c>
      <c r="AO16" s="338">
        <f>IF(AND(E16="Zweitägig ohne Ü.",AI16&gt;8),VLOOKUP(J16,Daten!$A$2:$F$2000,3,0),0)</f>
        <v>0</v>
      </c>
      <c r="AP16" s="338">
        <f>IF(AND(E16="Drei-/Mehrtägig",H16&lt;24),VLOOKUP(J16,Daten!$A$2:$F$2000,3,0),IF(AND(E16="Drei-/Mehrtägig",H16=24),VLOOKUP(J16,Daten!$A$2:$F$2000,2,0),0))</f>
        <v>0</v>
      </c>
      <c r="AQ16" s="339">
        <f t="shared" si="10"/>
        <v>0</v>
      </c>
      <c r="AR16" s="339">
        <f>IF(AQ16&lt;&gt;0,VLOOKUP(J16,Daten!$A$2:$B$245,2,0),0)</f>
        <v>0</v>
      </c>
      <c r="AS16" s="339">
        <f t="shared" si="11"/>
        <v>0</v>
      </c>
      <c r="AT16" s="339">
        <f t="shared" si="12"/>
        <v>0</v>
      </c>
      <c r="AU16" s="339">
        <f t="shared" si="13"/>
        <v>0</v>
      </c>
      <c r="AV16" s="340">
        <f t="shared" si="1"/>
        <v>0</v>
      </c>
      <c r="AY16" s="341">
        <f>IF(J16&lt;&gt;"",VLOOKUP(J16,Daten!$A$2:$F$2000,4,0),0)</f>
        <v>0</v>
      </c>
    </row>
    <row r="17" spans="1:51" s="335" customFormat="1">
      <c r="A17" s="56"/>
      <c r="B17" s="334">
        <v>9</v>
      </c>
      <c r="C17" s="343"/>
      <c r="D17" s="344"/>
      <c r="E17" s="345"/>
      <c r="F17" s="346"/>
      <c r="G17" s="346"/>
      <c r="H17" s="348" t="str">
        <f t="shared" si="2"/>
        <v/>
      </c>
      <c r="I17" s="349"/>
      <c r="J17" s="360"/>
      <c r="K17" s="351">
        <f t="shared" si="3"/>
        <v>0</v>
      </c>
      <c r="L17" s="359"/>
      <c r="M17" s="359"/>
      <c r="N17" s="359"/>
      <c r="O17" s="353"/>
      <c r="P17" s="354"/>
      <c r="Q17" s="355"/>
      <c r="R17" s="140">
        <f t="shared" si="4"/>
        <v>0</v>
      </c>
      <c r="S17" s="356"/>
      <c r="T17" s="357"/>
      <c r="U17" s="358"/>
      <c r="V17" s="358"/>
      <c r="W17" s="358"/>
      <c r="X17" s="358"/>
      <c r="Y17" s="66"/>
      <c r="AD17" s="336">
        <f t="shared" si="5"/>
        <v>0</v>
      </c>
      <c r="AE17" s="336">
        <f t="shared" si="6"/>
        <v>0</v>
      </c>
      <c r="AF17" s="336">
        <f t="shared" si="7"/>
        <v>0</v>
      </c>
      <c r="AG17" s="336">
        <f t="shared" si="14"/>
        <v>0</v>
      </c>
      <c r="AH17" s="336">
        <f t="shared" si="15"/>
        <v>0</v>
      </c>
      <c r="AI17" s="337">
        <f t="shared" si="8"/>
        <v>0</v>
      </c>
      <c r="AJ17" s="337">
        <f t="shared" si="9"/>
        <v>0</v>
      </c>
      <c r="AM17" s="338">
        <f>IF(AND(E17="Eintägig",H17&gt;8),VLOOKUP(J17,Daten!$A$2:$F$2000,3,0),0)</f>
        <v>0</v>
      </c>
      <c r="AN17" s="338">
        <f>IF(E17="Zweitägig",VLOOKUP(J17,Daten!$A$2:$F$2000,3,0),0)</f>
        <v>0</v>
      </c>
      <c r="AO17" s="338">
        <f>IF(AND(E17="Zweitägig ohne Ü.",AI17&gt;8),VLOOKUP(J17,Daten!$A$2:$F$2000,3,0),0)</f>
        <v>0</v>
      </c>
      <c r="AP17" s="338">
        <f>IF(AND(E17="Drei-/Mehrtägig",H17&lt;24),VLOOKUP(J17,Daten!$A$2:$F$2000,3,0),IF(AND(E17="Drei-/Mehrtägig",H17=24),VLOOKUP(J17,Daten!$A$2:$F$2000,2,0),0))</f>
        <v>0</v>
      </c>
      <c r="AQ17" s="339">
        <f t="shared" si="10"/>
        <v>0</v>
      </c>
      <c r="AR17" s="339">
        <f>IF(AQ17&lt;&gt;0,VLOOKUP(J17,Daten!$A$2:$B$245,2,0),0)</f>
        <v>0</v>
      </c>
      <c r="AS17" s="339">
        <f t="shared" si="11"/>
        <v>0</v>
      </c>
      <c r="AT17" s="339">
        <f t="shared" si="12"/>
        <v>0</v>
      </c>
      <c r="AU17" s="339">
        <f t="shared" si="13"/>
        <v>0</v>
      </c>
      <c r="AV17" s="340">
        <f t="shared" si="1"/>
        <v>0</v>
      </c>
      <c r="AY17" s="341">
        <f>IF(J17&lt;&gt;"",VLOOKUP(J17,Daten!$A$2:$F$2000,4,0),0)</f>
        <v>0</v>
      </c>
    </row>
    <row r="18" spans="1:51" s="335" customFormat="1">
      <c r="A18" s="56"/>
      <c r="B18" s="334">
        <v>10</v>
      </c>
      <c r="C18" s="343"/>
      <c r="D18" s="361"/>
      <c r="E18" s="345"/>
      <c r="F18" s="346"/>
      <c r="G18" s="347"/>
      <c r="H18" s="348" t="str">
        <f t="shared" si="2"/>
        <v/>
      </c>
      <c r="I18" s="349"/>
      <c r="J18" s="360"/>
      <c r="K18" s="351">
        <f t="shared" si="3"/>
        <v>0</v>
      </c>
      <c r="L18" s="359"/>
      <c r="M18" s="359"/>
      <c r="N18" s="359"/>
      <c r="O18" s="353"/>
      <c r="P18" s="354"/>
      <c r="Q18" s="355"/>
      <c r="R18" s="140">
        <f t="shared" si="4"/>
        <v>0</v>
      </c>
      <c r="S18" s="356"/>
      <c r="T18" s="357"/>
      <c r="U18" s="358"/>
      <c r="V18" s="358"/>
      <c r="W18" s="358"/>
      <c r="X18" s="358"/>
      <c r="Y18" s="66"/>
      <c r="AD18" s="336">
        <f t="shared" si="5"/>
        <v>0</v>
      </c>
      <c r="AE18" s="336">
        <f t="shared" si="6"/>
        <v>0</v>
      </c>
      <c r="AF18" s="336">
        <f t="shared" si="7"/>
        <v>0</v>
      </c>
      <c r="AG18" s="336">
        <f t="shared" si="14"/>
        <v>0</v>
      </c>
      <c r="AH18" s="336">
        <f t="shared" si="15"/>
        <v>0</v>
      </c>
      <c r="AI18" s="337">
        <f t="shared" si="8"/>
        <v>0</v>
      </c>
      <c r="AJ18" s="337">
        <f t="shared" si="9"/>
        <v>0</v>
      </c>
      <c r="AM18" s="338">
        <f>IF(AND(E18="Eintägig",H18&gt;8),VLOOKUP(J18,Daten!$A$2:$F$2000,3,0),0)</f>
        <v>0</v>
      </c>
      <c r="AN18" s="338">
        <f>IF(E18="Zweitägig",VLOOKUP(J18,Daten!$A$2:$F$2000,3,0),0)</f>
        <v>0</v>
      </c>
      <c r="AO18" s="338">
        <f>IF(AND(E18="Zweitägig ohne Ü.",AI18&gt;8),VLOOKUP(J18,Daten!$A$2:$F$2000,3,0),0)</f>
        <v>0</v>
      </c>
      <c r="AP18" s="338">
        <f>IF(AND(E18="Drei-/Mehrtägig",H18&lt;24),VLOOKUP(J18,Daten!$A$2:$F$2000,3,0),IF(AND(E18="Drei-/Mehrtägig",H18=24),VLOOKUP(J18,Daten!$A$2:$F$2000,2,0),0))</f>
        <v>0</v>
      </c>
      <c r="AQ18" s="339">
        <f t="shared" si="10"/>
        <v>0</v>
      </c>
      <c r="AR18" s="339">
        <f>IF(AQ18&lt;&gt;0,VLOOKUP(J18,Daten!$A$2:$B$245,2,0),0)</f>
        <v>0</v>
      </c>
      <c r="AS18" s="339">
        <f t="shared" si="11"/>
        <v>0</v>
      </c>
      <c r="AT18" s="339">
        <f t="shared" si="12"/>
        <v>0</v>
      </c>
      <c r="AU18" s="339">
        <f t="shared" si="13"/>
        <v>0</v>
      </c>
      <c r="AV18" s="340">
        <f t="shared" si="1"/>
        <v>0</v>
      </c>
      <c r="AY18" s="341">
        <f>IF(J18&lt;&gt;"",VLOOKUP(J18,Daten!$A$2:$F$2000,4,0),0)</f>
        <v>0</v>
      </c>
    </row>
    <row r="19" spans="1:51" s="335" customFormat="1">
      <c r="A19" s="56"/>
      <c r="B19" s="334">
        <v>11</v>
      </c>
      <c r="C19" s="343"/>
      <c r="D19" s="361"/>
      <c r="E19" s="345"/>
      <c r="F19" s="346"/>
      <c r="G19" s="347"/>
      <c r="H19" s="348" t="str">
        <f t="shared" si="2"/>
        <v/>
      </c>
      <c r="I19" s="349"/>
      <c r="J19" s="360"/>
      <c r="K19" s="351">
        <f t="shared" si="3"/>
        <v>0</v>
      </c>
      <c r="L19" s="359"/>
      <c r="M19" s="359"/>
      <c r="N19" s="359"/>
      <c r="O19" s="353"/>
      <c r="P19" s="354"/>
      <c r="Q19" s="355"/>
      <c r="R19" s="140">
        <f t="shared" si="4"/>
        <v>0</v>
      </c>
      <c r="S19" s="356"/>
      <c r="T19" s="357"/>
      <c r="U19" s="358"/>
      <c r="V19" s="358"/>
      <c r="W19" s="358"/>
      <c r="X19" s="358"/>
      <c r="Y19" s="66"/>
      <c r="AD19" s="336">
        <f t="shared" si="5"/>
        <v>0</v>
      </c>
      <c r="AE19" s="336">
        <f t="shared" si="6"/>
        <v>0</v>
      </c>
      <c r="AF19" s="336">
        <f t="shared" si="7"/>
        <v>0</v>
      </c>
      <c r="AG19" s="336">
        <f t="shared" si="14"/>
        <v>0</v>
      </c>
      <c r="AH19" s="336">
        <f t="shared" si="15"/>
        <v>0</v>
      </c>
      <c r="AI19" s="337">
        <f t="shared" si="8"/>
        <v>0</v>
      </c>
      <c r="AJ19" s="337">
        <f t="shared" si="9"/>
        <v>0</v>
      </c>
      <c r="AM19" s="338">
        <f>IF(AND(E19="Eintägig",H19&gt;8),VLOOKUP(J19,Daten!$A$2:$F$2000,3,0),0)</f>
        <v>0</v>
      </c>
      <c r="AN19" s="338">
        <f>IF(E19="Zweitägig",VLOOKUP(J19,Daten!$A$2:$F$2000,3,0),0)</f>
        <v>0</v>
      </c>
      <c r="AO19" s="338">
        <f>IF(AND(E19="Zweitägig ohne Ü.",AI19&gt;8),VLOOKUP(J19,Daten!$A$2:$F$2000,3,0),0)</f>
        <v>0</v>
      </c>
      <c r="AP19" s="338">
        <f>IF(AND(E19="Drei-/Mehrtägig",H19&lt;24),VLOOKUP(J19,Daten!$A$2:$F$2000,3,0),IF(AND(E19="Drei-/Mehrtägig",H19=24),VLOOKUP(J19,Daten!$A$2:$F$2000,2,0),0))</f>
        <v>0</v>
      </c>
      <c r="AQ19" s="339">
        <f t="shared" si="10"/>
        <v>0</v>
      </c>
      <c r="AR19" s="339">
        <f>IF(AQ19&lt;&gt;0,VLOOKUP(J19,Daten!$A$2:$B$245,2,0),0)</f>
        <v>0</v>
      </c>
      <c r="AS19" s="339">
        <f t="shared" si="11"/>
        <v>0</v>
      </c>
      <c r="AT19" s="339">
        <f t="shared" si="12"/>
        <v>0</v>
      </c>
      <c r="AU19" s="339">
        <f t="shared" si="13"/>
        <v>0</v>
      </c>
      <c r="AV19" s="340">
        <f t="shared" si="1"/>
        <v>0</v>
      </c>
      <c r="AY19" s="341">
        <f>IF(J19&lt;&gt;"",VLOOKUP(J19,Daten!$A$2:$F$2000,4,0),0)</f>
        <v>0</v>
      </c>
    </row>
    <row r="20" spans="1:51" s="335" customFormat="1">
      <c r="A20" s="56"/>
      <c r="B20" s="334">
        <v>12</v>
      </c>
      <c r="C20" s="343"/>
      <c r="D20" s="361"/>
      <c r="E20" s="345"/>
      <c r="F20" s="346"/>
      <c r="G20" s="347"/>
      <c r="H20" s="348" t="str">
        <f t="shared" si="2"/>
        <v/>
      </c>
      <c r="I20" s="349"/>
      <c r="J20" s="360"/>
      <c r="K20" s="351">
        <f t="shared" si="3"/>
        <v>0</v>
      </c>
      <c r="L20" s="359"/>
      <c r="M20" s="359"/>
      <c r="N20" s="359"/>
      <c r="O20" s="353"/>
      <c r="P20" s="354"/>
      <c r="Q20" s="355"/>
      <c r="R20" s="140">
        <f t="shared" si="4"/>
        <v>0</v>
      </c>
      <c r="S20" s="356"/>
      <c r="T20" s="357"/>
      <c r="U20" s="358"/>
      <c r="V20" s="358"/>
      <c r="W20" s="358"/>
      <c r="X20" s="358"/>
      <c r="Y20" s="66"/>
      <c r="AD20" s="336">
        <f t="shared" si="5"/>
        <v>0</v>
      </c>
      <c r="AE20" s="336">
        <f t="shared" si="6"/>
        <v>0</v>
      </c>
      <c r="AF20" s="336">
        <f t="shared" si="7"/>
        <v>0</v>
      </c>
      <c r="AG20" s="336">
        <f t="shared" si="14"/>
        <v>0</v>
      </c>
      <c r="AH20" s="336">
        <f t="shared" si="15"/>
        <v>0</v>
      </c>
      <c r="AI20" s="337">
        <f t="shared" si="8"/>
        <v>0</v>
      </c>
      <c r="AJ20" s="337">
        <f t="shared" si="9"/>
        <v>0</v>
      </c>
      <c r="AM20" s="338">
        <f>IF(AND(E20="Eintägig",H20&gt;8),VLOOKUP(J20,Daten!$A$2:$F$2000,3,0),0)</f>
        <v>0</v>
      </c>
      <c r="AN20" s="338">
        <f>IF(E20="Zweitägig",VLOOKUP(J20,Daten!$A$2:$F$2000,3,0),0)</f>
        <v>0</v>
      </c>
      <c r="AO20" s="338">
        <f>IF(AND(E20="Zweitägig ohne Ü.",AI20&gt;8),VLOOKUP(J20,Daten!$A$2:$F$2000,3,0),0)</f>
        <v>0</v>
      </c>
      <c r="AP20" s="338">
        <f>IF(AND(E20="Drei-/Mehrtägig",H20&lt;24),VLOOKUP(J20,Daten!$A$2:$F$2000,3,0),IF(AND(E20="Drei-/Mehrtägig",H20=24),VLOOKUP(J20,Daten!$A$2:$F$2000,2,0),0))</f>
        <v>0</v>
      </c>
      <c r="AQ20" s="339">
        <f t="shared" si="10"/>
        <v>0</v>
      </c>
      <c r="AR20" s="339">
        <f>IF(AQ20&lt;&gt;0,VLOOKUP(J20,Daten!$A$2:$B$245,2,0),0)</f>
        <v>0</v>
      </c>
      <c r="AS20" s="339">
        <f t="shared" si="11"/>
        <v>0</v>
      </c>
      <c r="AT20" s="339">
        <f t="shared" si="12"/>
        <v>0</v>
      </c>
      <c r="AU20" s="339">
        <f t="shared" si="13"/>
        <v>0</v>
      </c>
      <c r="AV20" s="340">
        <f t="shared" si="1"/>
        <v>0</v>
      </c>
      <c r="AY20" s="341">
        <f>IF(J20&lt;&gt;"",VLOOKUP(J20,Daten!$A$2:$F$2000,4,0),0)</f>
        <v>0</v>
      </c>
    </row>
    <row r="21" spans="1:51" s="335" customFormat="1">
      <c r="A21" s="56"/>
      <c r="B21" s="334">
        <v>13</v>
      </c>
      <c r="C21" s="343"/>
      <c r="D21" s="361"/>
      <c r="E21" s="345"/>
      <c r="F21" s="346"/>
      <c r="G21" s="346"/>
      <c r="H21" s="348" t="str">
        <f t="shared" si="2"/>
        <v/>
      </c>
      <c r="I21" s="349"/>
      <c r="J21" s="360"/>
      <c r="K21" s="351">
        <f t="shared" si="3"/>
        <v>0</v>
      </c>
      <c r="L21" s="359"/>
      <c r="M21" s="359"/>
      <c r="N21" s="359"/>
      <c r="O21" s="353"/>
      <c r="P21" s="354"/>
      <c r="Q21" s="355"/>
      <c r="R21" s="140">
        <f t="shared" si="4"/>
        <v>0</v>
      </c>
      <c r="S21" s="356"/>
      <c r="T21" s="357"/>
      <c r="U21" s="358"/>
      <c r="V21" s="358"/>
      <c r="W21" s="358"/>
      <c r="X21" s="358"/>
      <c r="Y21" s="66"/>
      <c r="AD21" s="336">
        <f t="shared" si="5"/>
        <v>0</v>
      </c>
      <c r="AE21" s="336">
        <f t="shared" si="6"/>
        <v>0</v>
      </c>
      <c r="AF21" s="336">
        <f t="shared" si="7"/>
        <v>0</v>
      </c>
      <c r="AG21" s="336">
        <f t="shared" si="14"/>
        <v>0</v>
      </c>
      <c r="AH21" s="336">
        <f t="shared" si="15"/>
        <v>0</v>
      </c>
      <c r="AI21" s="337">
        <f t="shared" si="8"/>
        <v>0</v>
      </c>
      <c r="AJ21" s="337">
        <f t="shared" si="9"/>
        <v>0</v>
      </c>
      <c r="AM21" s="338">
        <f>IF(AND(E21="Eintägig",H21&gt;8),VLOOKUP(J21,Daten!$A$2:$F$2000,3,0),0)</f>
        <v>0</v>
      </c>
      <c r="AN21" s="338">
        <f>IF(E21="Zweitägig",VLOOKUP(J21,Daten!$A$2:$F$2000,3,0),0)</f>
        <v>0</v>
      </c>
      <c r="AO21" s="338">
        <f>IF(AND(E21="Zweitägig ohne Ü.",AI21&gt;8),VLOOKUP(J21,Daten!$A$2:$F$2000,3,0),0)</f>
        <v>0</v>
      </c>
      <c r="AP21" s="338">
        <f>IF(AND(E21="Drei-/Mehrtägig",H21&lt;24),VLOOKUP(J21,Daten!$A$2:$F$2000,3,0),IF(AND(E21="Drei-/Mehrtägig",H21=24),VLOOKUP(J21,Daten!$A$2:$F$2000,2,0),0))</f>
        <v>0</v>
      </c>
      <c r="AQ21" s="339">
        <f t="shared" si="10"/>
        <v>0</v>
      </c>
      <c r="AR21" s="339">
        <f>IF(AQ21&lt;&gt;0,VLOOKUP(J21,Daten!$A$2:$B$245,2,0),0)</f>
        <v>0</v>
      </c>
      <c r="AS21" s="339">
        <f t="shared" si="11"/>
        <v>0</v>
      </c>
      <c r="AT21" s="339">
        <f t="shared" si="12"/>
        <v>0</v>
      </c>
      <c r="AU21" s="339">
        <f t="shared" si="13"/>
        <v>0</v>
      </c>
      <c r="AV21" s="340">
        <f t="shared" si="1"/>
        <v>0</v>
      </c>
      <c r="AY21" s="341">
        <f>IF(J21&lt;&gt;"",VLOOKUP(J21,Daten!$A$2:$F$2000,4,0),0)</f>
        <v>0</v>
      </c>
    </row>
    <row r="22" spans="1:51" s="335" customFormat="1">
      <c r="A22" s="56"/>
      <c r="B22" s="334">
        <v>14</v>
      </c>
      <c r="C22" s="343"/>
      <c r="D22" s="361"/>
      <c r="E22" s="345"/>
      <c r="F22" s="346"/>
      <c r="G22" s="347"/>
      <c r="H22" s="348" t="str">
        <f t="shared" si="2"/>
        <v/>
      </c>
      <c r="I22" s="349"/>
      <c r="J22" s="360"/>
      <c r="K22" s="351">
        <f t="shared" si="3"/>
        <v>0</v>
      </c>
      <c r="L22" s="352"/>
      <c r="M22" s="352"/>
      <c r="N22" s="352"/>
      <c r="O22" s="353"/>
      <c r="P22" s="354"/>
      <c r="Q22" s="355"/>
      <c r="R22" s="140">
        <f t="shared" si="4"/>
        <v>0</v>
      </c>
      <c r="S22" s="356"/>
      <c r="T22" s="357"/>
      <c r="U22" s="358"/>
      <c r="V22" s="358"/>
      <c r="W22" s="358"/>
      <c r="X22" s="358"/>
      <c r="Y22" s="66"/>
      <c r="AD22" s="336">
        <f t="shared" si="5"/>
        <v>0</v>
      </c>
      <c r="AE22" s="336">
        <f t="shared" si="6"/>
        <v>0</v>
      </c>
      <c r="AF22" s="336">
        <f t="shared" si="7"/>
        <v>0</v>
      </c>
      <c r="AG22" s="336">
        <f t="shared" si="14"/>
        <v>0</v>
      </c>
      <c r="AH22" s="336">
        <f t="shared" si="15"/>
        <v>0</v>
      </c>
      <c r="AI22" s="337">
        <f t="shared" si="8"/>
        <v>0</v>
      </c>
      <c r="AJ22" s="337">
        <f t="shared" si="9"/>
        <v>0</v>
      </c>
      <c r="AM22" s="338">
        <f>IF(AND(E22="Eintägig",H22&gt;8),VLOOKUP(J22,Daten!$A$2:$F$2000,3,0),0)</f>
        <v>0</v>
      </c>
      <c r="AN22" s="338">
        <f>IF(E22="Zweitägig",VLOOKUP(J22,Daten!$A$2:$F$2000,3,0),0)</f>
        <v>0</v>
      </c>
      <c r="AO22" s="338">
        <f>IF(AND(E22="Zweitägig ohne Ü.",AI22&gt;8),VLOOKUP(J22,Daten!$A$2:$F$2000,3,0),0)</f>
        <v>0</v>
      </c>
      <c r="AP22" s="338">
        <f>IF(AND(E22="Drei-/Mehrtägig",H22&lt;24),VLOOKUP(J22,Daten!$A$2:$F$2000,3,0),IF(AND(E22="Drei-/Mehrtägig",H22=24),VLOOKUP(J22,Daten!$A$2:$F$2000,2,0),0))</f>
        <v>0</v>
      </c>
      <c r="AQ22" s="339">
        <f t="shared" si="10"/>
        <v>0</v>
      </c>
      <c r="AR22" s="339">
        <f>IF(AQ22&lt;&gt;0,VLOOKUP(J22,Daten!$A$2:$B$245,2,0),0)</f>
        <v>0</v>
      </c>
      <c r="AS22" s="339">
        <f t="shared" si="11"/>
        <v>0</v>
      </c>
      <c r="AT22" s="339">
        <f t="shared" si="12"/>
        <v>0</v>
      </c>
      <c r="AU22" s="339">
        <f t="shared" si="13"/>
        <v>0</v>
      </c>
      <c r="AV22" s="340">
        <f t="shared" si="1"/>
        <v>0</v>
      </c>
      <c r="AY22" s="341">
        <f>IF(J22&lt;&gt;"",VLOOKUP(J22,Daten!$A$2:$F$2000,4,0),0)</f>
        <v>0</v>
      </c>
    </row>
    <row r="23" spans="1:51" s="335" customFormat="1">
      <c r="A23" s="56"/>
      <c r="B23" s="334">
        <v>15</v>
      </c>
      <c r="C23" s="343"/>
      <c r="D23" s="361"/>
      <c r="E23" s="345"/>
      <c r="F23" s="346"/>
      <c r="G23" s="346"/>
      <c r="H23" s="348" t="str">
        <f t="shared" si="2"/>
        <v/>
      </c>
      <c r="I23" s="349"/>
      <c r="J23" s="360"/>
      <c r="K23" s="351">
        <f t="shared" si="3"/>
        <v>0</v>
      </c>
      <c r="L23" s="359"/>
      <c r="M23" s="359"/>
      <c r="N23" s="359"/>
      <c r="O23" s="353"/>
      <c r="P23" s="354"/>
      <c r="Q23" s="355"/>
      <c r="R23" s="140">
        <f t="shared" si="4"/>
        <v>0</v>
      </c>
      <c r="S23" s="356"/>
      <c r="T23" s="357"/>
      <c r="U23" s="358"/>
      <c r="V23" s="358"/>
      <c r="W23" s="358"/>
      <c r="X23" s="358"/>
      <c r="Y23" s="66"/>
      <c r="AD23" s="336">
        <f t="shared" si="5"/>
        <v>0</v>
      </c>
      <c r="AE23" s="336">
        <f t="shared" si="6"/>
        <v>0</v>
      </c>
      <c r="AF23" s="336">
        <f t="shared" si="7"/>
        <v>0</v>
      </c>
      <c r="AG23" s="336">
        <f t="shared" si="14"/>
        <v>0</v>
      </c>
      <c r="AH23" s="336">
        <f t="shared" si="15"/>
        <v>0</v>
      </c>
      <c r="AI23" s="337">
        <f t="shared" si="8"/>
        <v>0</v>
      </c>
      <c r="AJ23" s="337">
        <f t="shared" si="9"/>
        <v>0</v>
      </c>
      <c r="AM23" s="338">
        <f>IF(AND(E23="Eintägig",H23&gt;8),VLOOKUP(J23,Daten!$A$2:$F$2000,3,0),0)</f>
        <v>0</v>
      </c>
      <c r="AN23" s="338">
        <f>IF(E23="Zweitägig",VLOOKUP(J23,Daten!$A$2:$F$2000,3,0),0)</f>
        <v>0</v>
      </c>
      <c r="AO23" s="338">
        <f>IF(AND(E23="Zweitägig ohne Ü.",AI23&gt;8),VLOOKUP(J23,Daten!$A$2:$F$2000,3,0),0)</f>
        <v>0</v>
      </c>
      <c r="AP23" s="338">
        <f>IF(AND(E23="Drei-/Mehrtägig",H23&lt;24),VLOOKUP(J23,Daten!$A$2:$F$2000,3,0),IF(AND(E23="Drei-/Mehrtägig",H23=24),VLOOKUP(J23,Daten!$A$2:$F$2000,2,0),0))</f>
        <v>0</v>
      </c>
      <c r="AQ23" s="339">
        <f t="shared" si="10"/>
        <v>0</v>
      </c>
      <c r="AR23" s="339">
        <f>IF(AQ23&lt;&gt;0,VLOOKUP(J23,Daten!$A$2:$B$245,2,0),0)</f>
        <v>0</v>
      </c>
      <c r="AS23" s="339">
        <f t="shared" si="11"/>
        <v>0</v>
      </c>
      <c r="AT23" s="339">
        <f t="shared" si="12"/>
        <v>0</v>
      </c>
      <c r="AU23" s="339">
        <f t="shared" si="13"/>
        <v>0</v>
      </c>
      <c r="AV23" s="340">
        <f t="shared" si="1"/>
        <v>0</v>
      </c>
      <c r="AY23" s="341">
        <f>IF(J23&lt;&gt;"",VLOOKUP(J23,Daten!$A$2:$F$2000,4,0),0)</f>
        <v>0</v>
      </c>
    </row>
    <row r="24" spans="1:51" s="335" customFormat="1">
      <c r="A24" s="56"/>
      <c r="B24" s="334">
        <v>16</v>
      </c>
      <c r="C24" s="343"/>
      <c r="D24" s="361"/>
      <c r="E24" s="345"/>
      <c r="F24" s="346"/>
      <c r="G24" s="347"/>
      <c r="H24" s="348" t="str">
        <f t="shared" si="2"/>
        <v/>
      </c>
      <c r="I24" s="349"/>
      <c r="J24" s="360"/>
      <c r="K24" s="351">
        <f t="shared" si="3"/>
        <v>0</v>
      </c>
      <c r="L24" s="359"/>
      <c r="M24" s="359"/>
      <c r="N24" s="359"/>
      <c r="O24" s="353"/>
      <c r="P24" s="354"/>
      <c r="Q24" s="355"/>
      <c r="R24" s="140">
        <f t="shared" si="4"/>
        <v>0</v>
      </c>
      <c r="S24" s="356"/>
      <c r="T24" s="357"/>
      <c r="U24" s="358"/>
      <c r="V24" s="358"/>
      <c r="W24" s="358"/>
      <c r="X24" s="358"/>
      <c r="Y24" s="66"/>
      <c r="AD24" s="336">
        <f t="shared" si="5"/>
        <v>0</v>
      </c>
      <c r="AE24" s="336">
        <f t="shared" si="6"/>
        <v>0</v>
      </c>
      <c r="AF24" s="336">
        <f t="shared" si="7"/>
        <v>0</v>
      </c>
      <c r="AG24" s="336">
        <f t="shared" si="14"/>
        <v>0</v>
      </c>
      <c r="AH24" s="336">
        <f t="shared" si="15"/>
        <v>0</v>
      </c>
      <c r="AI24" s="337">
        <f t="shared" si="8"/>
        <v>0</v>
      </c>
      <c r="AJ24" s="337">
        <f t="shared" si="9"/>
        <v>0</v>
      </c>
      <c r="AM24" s="338">
        <f>IF(AND(E24="Eintägig",H24&gt;8),VLOOKUP(J24,Daten!$A$2:$F$2000,3,0),0)</f>
        <v>0</v>
      </c>
      <c r="AN24" s="338">
        <f>IF(E24="Zweitägig",VLOOKUP(J24,Daten!$A$2:$F$2000,3,0),0)</f>
        <v>0</v>
      </c>
      <c r="AO24" s="338">
        <f>IF(AND(E24="Zweitägig ohne Ü.",AI24&gt;8),VLOOKUP(J24,Daten!$A$2:$F$2000,3,0),0)</f>
        <v>0</v>
      </c>
      <c r="AP24" s="338">
        <f>IF(AND(E24="Drei-/Mehrtägig",H24&lt;24),VLOOKUP(J24,Daten!$A$2:$F$2000,3,0),IF(AND(E24="Drei-/Mehrtägig",H24=24),VLOOKUP(J24,Daten!$A$2:$F$2000,2,0),0))</f>
        <v>0</v>
      </c>
      <c r="AQ24" s="339">
        <f t="shared" si="10"/>
        <v>0</v>
      </c>
      <c r="AR24" s="339">
        <f>IF(AQ24&lt;&gt;0,VLOOKUP(J24,Daten!$A$2:$B$245,2,0),0)</f>
        <v>0</v>
      </c>
      <c r="AS24" s="339">
        <f t="shared" si="11"/>
        <v>0</v>
      </c>
      <c r="AT24" s="339">
        <f t="shared" si="12"/>
        <v>0</v>
      </c>
      <c r="AU24" s="339">
        <f t="shared" si="13"/>
        <v>0</v>
      </c>
      <c r="AV24" s="340">
        <f t="shared" si="1"/>
        <v>0</v>
      </c>
      <c r="AY24" s="341">
        <f>IF(J24&lt;&gt;"",VLOOKUP(J24,Daten!$A$2:$F$2000,4,0),0)</f>
        <v>0</v>
      </c>
    </row>
    <row r="25" spans="1:51" s="335" customFormat="1">
      <c r="A25" s="56"/>
      <c r="B25" s="334">
        <v>17</v>
      </c>
      <c r="C25" s="343"/>
      <c r="D25" s="361"/>
      <c r="E25" s="345"/>
      <c r="F25" s="346"/>
      <c r="G25" s="347"/>
      <c r="H25" s="348" t="str">
        <f t="shared" si="2"/>
        <v/>
      </c>
      <c r="I25" s="349"/>
      <c r="J25" s="360"/>
      <c r="K25" s="351">
        <f t="shared" si="3"/>
        <v>0</v>
      </c>
      <c r="L25" s="359"/>
      <c r="M25" s="359"/>
      <c r="N25" s="359"/>
      <c r="O25" s="353"/>
      <c r="P25" s="354"/>
      <c r="Q25" s="355"/>
      <c r="R25" s="140">
        <f t="shared" si="4"/>
        <v>0</v>
      </c>
      <c r="S25" s="356"/>
      <c r="T25" s="357"/>
      <c r="U25" s="358"/>
      <c r="V25" s="358"/>
      <c r="W25" s="358"/>
      <c r="X25" s="358"/>
      <c r="Y25" s="66"/>
      <c r="AD25" s="336">
        <f t="shared" si="5"/>
        <v>0</v>
      </c>
      <c r="AE25" s="336">
        <f t="shared" si="6"/>
        <v>0</v>
      </c>
      <c r="AF25" s="336">
        <f t="shared" si="7"/>
        <v>0</v>
      </c>
      <c r="AG25" s="336">
        <f t="shared" si="14"/>
        <v>0</v>
      </c>
      <c r="AH25" s="336">
        <f t="shared" si="15"/>
        <v>0</v>
      </c>
      <c r="AI25" s="337">
        <f t="shared" si="8"/>
        <v>0</v>
      </c>
      <c r="AJ25" s="337">
        <f t="shared" si="9"/>
        <v>0</v>
      </c>
      <c r="AM25" s="338">
        <f>IF(AND(E25="Eintägig",H25&gt;8),VLOOKUP(J25,Daten!$A$2:$F$2000,3,0),0)</f>
        <v>0</v>
      </c>
      <c r="AN25" s="338">
        <f>IF(E25="Zweitägig",VLOOKUP(J25,Daten!$A$2:$F$2000,3,0),0)</f>
        <v>0</v>
      </c>
      <c r="AO25" s="338">
        <f>IF(AND(E25="Zweitägig ohne Ü.",AI25&gt;8),VLOOKUP(J25,Daten!$A$2:$F$2000,3,0),0)</f>
        <v>0</v>
      </c>
      <c r="AP25" s="338">
        <f>IF(AND(E25="Drei-/Mehrtägig",H25&lt;24),VLOOKUP(J25,Daten!$A$2:$F$2000,3,0),IF(AND(E25="Drei-/Mehrtägig",H25=24),VLOOKUP(J25,Daten!$A$2:$F$2000,2,0),0))</f>
        <v>0</v>
      </c>
      <c r="AQ25" s="339">
        <f t="shared" si="10"/>
        <v>0</v>
      </c>
      <c r="AR25" s="339">
        <f>IF(AQ25&lt;&gt;0,VLOOKUP(J25,Daten!$A$2:$B$245,2,0),0)</f>
        <v>0</v>
      </c>
      <c r="AS25" s="339">
        <f t="shared" si="11"/>
        <v>0</v>
      </c>
      <c r="AT25" s="339">
        <f t="shared" si="12"/>
        <v>0</v>
      </c>
      <c r="AU25" s="339">
        <f t="shared" si="13"/>
        <v>0</v>
      </c>
      <c r="AV25" s="340">
        <f t="shared" si="1"/>
        <v>0</v>
      </c>
      <c r="AY25" s="341">
        <f>IF(J25&lt;&gt;"",VLOOKUP(J25,Daten!$A$2:$F$2000,4,0),0)</f>
        <v>0</v>
      </c>
    </row>
    <row r="26" spans="1:51" s="335" customFormat="1">
      <c r="A26" s="56"/>
      <c r="B26" s="334">
        <v>18</v>
      </c>
      <c r="C26" s="343"/>
      <c r="D26" s="361"/>
      <c r="E26" s="345"/>
      <c r="F26" s="346"/>
      <c r="G26" s="347"/>
      <c r="H26" s="348" t="str">
        <f t="shared" si="2"/>
        <v/>
      </c>
      <c r="I26" s="349"/>
      <c r="J26" s="360"/>
      <c r="K26" s="351">
        <f t="shared" si="3"/>
        <v>0</v>
      </c>
      <c r="L26" s="359"/>
      <c r="M26" s="359"/>
      <c r="N26" s="359"/>
      <c r="O26" s="353"/>
      <c r="P26" s="354"/>
      <c r="Q26" s="355"/>
      <c r="R26" s="140">
        <f t="shared" si="4"/>
        <v>0</v>
      </c>
      <c r="S26" s="356"/>
      <c r="T26" s="357"/>
      <c r="U26" s="358"/>
      <c r="V26" s="358"/>
      <c r="W26" s="358"/>
      <c r="X26" s="358"/>
      <c r="Y26" s="66"/>
      <c r="AD26" s="336">
        <f t="shared" si="5"/>
        <v>0</v>
      </c>
      <c r="AE26" s="336">
        <f t="shared" si="6"/>
        <v>0</v>
      </c>
      <c r="AF26" s="336">
        <f t="shared" si="7"/>
        <v>0</v>
      </c>
      <c r="AG26" s="336">
        <f t="shared" si="14"/>
        <v>0</v>
      </c>
      <c r="AH26" s="336">
        <f t="shared" si="15"/>
        <v>0</v>
      </c>
      <c r="AI26" s="337">
        <f t="shared" si="8"/>
        <v>0</v>
      </c>
      <c r="AJ26" s="337">
        <f t="shared" si="9"/>
        <v>0</v>
      </c>
      <c r="AM26" s="338">
        <f>IF(AND(E26="Eintägig",H26&gt;8),VLOOKUP(J26,Daten!$A$2:$F$2000,3,0),0)</f>
        <v>0</v>
      </c>
      <c r="AN26" s="338">
        <f>IF(E26="Zweitägig",VLOOKUP(J26,Daten!$A$2:$F$2000,3,0),0)</f>
        <v>0</v>
      </c>
      <c r="AO26" s="338">
        <f>IF(AND(E26="Zweitägig ohne Ü.",AI26&gt;8),VLOOKUP(J26,Daten!$A$2:$F$2000,3,0),0)</f>
        <v>0</v>
      </c>
      <c r="AP26" s="338">
        <f>IF(AND(E26="Drei-/Mehrtägig",H26&lt;24),VLOOKUP(J26,Daten!$A$2:$F$2000,3,0),IF(AND(E26="Drei-/Mehrtägig",H26=24),VLOOKUP(J26,Daten!$A$2:$F$2000,2,0),0))</f>
        <v>0</v>
      </c>
      <c r="AQ26" s="339">
        <f t="shared" si="10"/>
        <v>0</v>
      </c>
      <c r="AR26" s="339">
        <f>IF(AQ26&lt;&gt;0,VLOOKUP(J26,Daten!$A$2:$B$245,2,0),0)</f>
        <v>0</v>
      </c>
      <c r="AS26" s="339">
        <f t="shared" si="11"/>
        <v>0</v>
      </c>
      <c r="AT26" s="339">
        <f t="shared" si="12"/>
        <v>0</v>
      </c>
      <c r="AU26" s="339">
        <f t="shared" si="13"/>
        <v>0</v>
      </c>
      <c r="AV26" s="340">
        <f t="shared" si="1"/>
        <v>0</v>
      </c>
      <c r="AY26" s="341">
        <f>IF(J26&lt;&gt;"",VLOOKUP(J26,Daten!$A$2:$F$2000,4,0),0)</f>
        <v>0</v>
      </c>
    </row>
    <row r="27" spans="1:51" s="335" customFormat="1">
      <c r="A27" s="56"/>
      <c r="B27" s="334">
        <v>19</v>
      </c>
      <c r="C27" s="343"/>
      <c r="D27" s="361"/>
      <c r="E27" s="345"/>
      <c r="F27" s="346"/>
      <c r="G27" s="347"/>
      <c r="H27" s="348" t="str">
        <f t="shared" si="2"/>
        <v/>
      </c>
      <c r="I27" s="349"/>
      <c r="J27" s="360"/>
      <c r="K27" s="351">
        <f t="shared" si="3"/>
        <v>0</v>
      </c>
      <c r="L27" s="359"/>
      <c r="M27" s="359"/>
      <c r="N27" s="359"/>
      <c r="O27" s="353"/>
      <c r="P27" s="354"/>
      <c r="Q27" s="355"/>
      <c r="R27" s="140">
        <f t="shared" si="4"/>
        <v>0</v>
      </c>
      <c r="S27" s="356"/>
      <c r="T27" s="357"/>
      <c r="U27" s="358"/>
      <c r="V27" s="358"/>
      <c r="W27" s="358"/>
      <c r="X27" s="358"/>
      <c r="Y27" s="66"/>
      <c r="AD27" s="336">
        <f t="shared" si="5"/>
        <v>0</v>
      </c>
      <c r="AE27" s="336">
        <f t="shared" si="6"/>
        <v>0</v>
      </c>
      <c r="AF27" s="336">
        <f t="shared" si="7"/>
        <v>0</v>
      </c>
      <c r="AG27" s="336">
        <f t="shared" si="14"/>
        <v>0</v>
      </c>
      <c r="AH27" s="336">
        <f t="shared" si="15"/>
        <v>0</v>
      </c>
      <c r="AI27" s="337">
        <f t="shared" si="8"/>
        <v>0</v>
      </c>
      <c r="AJ27" s="337">
        <f t="shared" si="9"/>
        <v>0</v>
      </c>
      <c r="AM27" s="338">
        <f>IF(AND(E27="Eintägig",H27&gt;8),VLOOKUP(J27,Daten!$A$2:$F$2000,3,0),0)</f>
        <v>0</v>
      </c>
      <c r="AN27" s="338">
        <f>IF(E27="Zweitägig",VLOOKUP(J27,Daten!$A$2:$F$2000,3,0),0)</f>
        <v>0</v>
      </c>
      <c r="AO27" s="338">
        <f>IF(AND(E27="Zweitägig ohne Ü.",AI27&gt;8),VLOOKUP(J27,Daten!$A$2:$F$2000,3,0),0)</f>
        <v>0</v>
      </c>
      <c r="AP27" s="338">
        <f>IF(AND(E27="Drei-/Mehrtägig",H27&lt;24),VLOOKUP(J27,Daten!$A$2:$F$2000,3,0),IF(AND(E27="Drei-/Mehrtägig",H27=24),VLOOKUP(J27,Daten!$A$2:$F$2000,2,0),0))</f>
        <v>0</v>
      </c>
      <c r="AQ27" s="339">
        <f t="shared" si="10"/>
        <v>0</v>
      </c>
      <c r="AR27" s="339">
        <f>IF(AQ27&lt;&gt;0,VLOOKUP(J27,Daten!$A$2:$B$245,2,0),0)</f>
        <v>0</v>
      </c>
      <c r="AS27" s="339">
        <f t="shared" si="11"/>
        <v>0</v>
      </c>
      <c r="AT27" s="339">
        <f t="shared" si="12"/>
        <v>0</v>
      </c>
      <c r="AU27" s="339">
        <f t="shared" si="13"/>
        <v>0</v>
      </c>
      <c r="AV27" s="340">
        <f t="shared" si="1"/>
        <v>0</v>
      </c>
      <c r="AY27" s="341">
        <f>IF(J27&lt;&gt;"",VLOOKUP(J27,Daten!$A$2:$F$2000,4,0),0)</f>
        <v>0</v>
      </c>
    </row>
    <row r="28" spans="1:51" s="335" customFormat="1">
      <c r="A28" s="56"/>
      <c r="B28" s="334">
        <v>20</v>
      </c>
      <c r="C28" s="343"/>
      <c r="D28" s="361"/>
      <c r="E28" s="345"/>
      <c r="F28" s="346"/>
      <c r="G28" s="347"/>
      <c r="H28" s="348" t="str">
        <f t="shared" si="2"/>
        <v/>
      </c>
      <c r="I28" s="349"/>
      <c r="J28" s="360"/>
      <c r="K28" s="351">
        <f t="shared" si="3"/>
        <v>0</v>
      </c>
      <c r="L28" s="359"/>
      <c r="M28" s="359"/>
      <c r="N28" s="359"/>
      <c r="O28" s="353"/>
      <c r="P28" s="354"/>
      <c r="Q28" s="355"/>
      <c r="R28" s="140">
        <f t="shared" si="4"/>
        <v>0</v>
      </c>
      <c r="S28" s="356"/>
      <c r="T28" s="357"/>
      <c r="U28" s="358"/>
      <c r="V28" s="358"/>
      <c r="W28" s="358"/>
      <c r="X28" s="358"/>
      <c r="Y28" s="66"/>
      <c r="AD28" s="336">
        <f t="shared" si="5"/>
        <v>0</v>
      </c>
      <c r="AE28" s="336">
        <f t="shared" si="6"/>
        <v>0</v>
      </c>
      <c r="AF28" s="336">
        <f t="shared" si="7"/>
        <v>0</v>
      </c>
      <c r="AG28" s="336">
        <f t="shared" si="14"/>
        <v>0</v>
      </c>
      <c r="AH28" s="336">
        <f t="shared" si="15"/>
        <v>0</v>
      </c>
      <c r="AI28" s="337">
        <f t="shared" si="8"/>
        <v>0</v>
      </c>
      <c r="AJ28" s="337">
        <f t="shared" si="9"/>
        <v>0</v>
      </c>
      <c r="AM28" s="338">
        <f>IF(AND(E28="Eintägig",H28&gt;8),VLOOKUP(J28,Daten!$A$2:$F$2000,3,0),0)</f>
        <v>0</v>
      </c>
      <c r="AN28" s="338">
        <f>IF(E28="Zweitägig",VLOOKUP(J28,Daten!$A$2:$F$2000,3,0),0)</f>
        <v>0</v>
      </c>
      <c r="AO28" s="338">
        <f>IF(AND(E28="Zweitägig ohne Ü.",AI28&gt;8),VLOOKUP(J28,Daten!$A$2:$F$2000,3,0),0)</f>
        <v>0</v>
      </c>
      <c r="AP28" s="338">
        <f>IF(AND(E28="Drei-/Mehrtägig",H28&lt;24),VLOOKUP(J28,Daten!$A$2:$F$2000,3,0),IF(AND(E28="Drei-/Mehrtägig",H28=24),VLOOKUP(J28,Daten!$A$2:$F$2000,2,0),0))</f>
        <v>0</v>
      </c>
      <c r="AQ28" s="339">
        <f t="shared" si="10"/>
        <v>0</v>
      </c>
      <c r="AR28" s="339">
        <f>IF(AQ28&lt;&gt;0,VLOOKUP(J28,Daten!$A$2:$B$245,2,0),0)</f>
        <v>0</v>
      </c>
      <c r="AS28" s="339">
        <f t="shared" si="11"/>
        <v>0</v>
      </c>
      <c r="AT28" s="339">
        <f t="shared" si="12"/>
        <v>0</v>
      </c>
      <c r="AU28" s="339">
        <f t="shared" si="13"/>
        <v>0</v>
      </c>
      <c r="AV28" s="340">
        <f t="shared" si="1"/>
        <v>0</v>
      </c>
      <c r="AY28" s="341">
        <f>IF(J28&lt;&gt;"",VLOOKUP(J28,Daten!$A$2:$F$2000,4,0),0)</f>
        <v>0</v>
      </c>
    </row>
    <row r="29" spans="1:51" s="335" customFormat="1">
      <c r="A29" s="56"/>
      <c r="B29" s="334">
        <v>21</v>
      </c>
      <c r="C29" s="343"/>
      <c r="D29" s="361"/>
      <c r="E29" s="345"/>
      <c r="F29" s="346"/>
      <c r="G29" s="347"/>
      <c r="H29" s="348" t="str">
        <f t="shared" si="2"/>
        <v/>
      </c>
      <c r="I29" s="349"/>
      <c r="J29" s="360"/>
      <c r="K29" s="351">
        <f t="shared" si="3"/>
        <v>0</v>
      </c>
      <c r="L29" s="359"/>
      <c r="M29" s="359"/>
      <c r="N29" s="359"/>
      <c r="O29" s="353"/>
      <c r="P29" s="354"/>
      <c r="Q29" s="355"/>
      <c r="R29" s="140">
        <f t="shared" si="4"/>
        <v>0</v>
      </c>
      <c r="S29" s="356"/>
      <c r="T29" s="357"/>
      <c r="U29" s="358"/>
      <c r="V29" s="358"/>
      <c r="W29" s="358"/>
      <c r="X29" s="358"/>
      <c r="Y29" s="66"/>
      <c r="AD29" s="336">
        <f t="shared" si="5"/>
        <v>0</v>
      </c>
      <c r="AE29" s="336">
        <f t="shared" si="6"/>
        <v>0</v>
      </c>
      <c r="AF29" s="336">
        <f t="shared" si="7"/>
        <v>0</v>
      </c>
      <c r="AG29" s="336">
        <f t="shared" si="14"/>
        <v>0</v>
      </c>
      <c r="AH29" s="336">
        <f t="shared" si="15"/>
        <v>0</v>
      </c>
      <c r="AI29" s="337">
        <f t="shared" si="8"/>
        <v>0</v>
      </c>
      <c r="AJ29" s="337">
        <f t="shared" si="9"/>
        <v>0</v>
      </c>
      <c r="AM29" s="338">
        <f>IF(AND(E29="Eintägig",H29&gt;8),VLOOKUP(J29,Daten!$A$2:$F$2000,3,0),0)</f>
        <v>0</v>
      </c>
      <c r="AN29" s="338">
        <f>IF(E29="Zweitägig",VLOOKUP(J29,Daten!$A$2:$F$2000,3,0),0)</f>
        <v>0</v>
      </c>
      <c r="AO29" s="338">
        <f>IF(AND(E29="Zweitägig ohne Ü.",AI29&gt;8),VLOOKUP(J29,Daten!$A$2:$F$2000,3,0),0)</f>
        <v>0</v>
      </c>
      <c r="AP29" s="338">
        <f>IF(AND(E29="Drei-/Mehrtägig",H29&lt;24),VLOOKUP(J29,Daten!$A$2:$F$2000,3,0),IF(AND(E29="Drei-/Mehrtägig",H29=24),VLOOKUP(J29,Daten!$A$2:$F$2000,2,0),0))</f>
        <v>0</v>
      </c>
      <c r="AQ29" s="339">
        <f t="shared" si="10"/>
        <v>0</v>
      </c>
      <c r="AR29" s="339">
        <f>IF(AQ29&lt;&gt;0,VLOOKUP(J29,Daten!$A$2:$B$245,2,0),0)</f>
        <v>0</v>
      </c>
      <c r="AS29" s="339">
        <f t="shared" si="11"/>
        <v>0</v>
      </c>
      <c r="AT29" s="339">
        <f t="shared" si="12"/>
        <v>0</v>
      </c>
      <c r="AU29" s="339">
        <f t="shared" si="13"/>
        <v>0</v>
      </c>
      <c r="AV29" s="340">
        <f t="shared" si="1"/>
        <v>0</v>
      </c>
      <c r="AY29" s="341">
        <f>IF(J29&lt;&gt;"",VLOOKUP(J29,Daten!$A$2:$F$2000,4,0),0)</f>
        <v>0</v>
      </c>
    </row>
    <row r="30" spans="1:51" s="335" customFormat="1">
      <c r="A30" s="56"/>
      <c r="B30" s="334">
        <v>22</v>
      </c>
      <c r="C30" s="343"/>
      <c r="D30" s="361"/>
      <c r="E30" s="345"/>
      <c r="F30" s="346"/>
      <c r="G30" s="347"/>
      <c r="H30" s="348" t="str">
        <f t="shared" si="2"/>
        <v/>
      </c>
      <c r="I30" s="349"/>
      <c r="J30" s="360"/>
      <c r="K30" s="351">
        <f t="shared" si="3"/>
        <v>0</v>
      </c>
      <c r="L30" s="359"/>
      <c r="M30" s="359"/>
      <c r="N30" s="359"/>
      <c r="O30" s="353"/>
      <c r="P30" s="354"/>
      <c r="Q30" s="355"/>
      <c r="R30" s="140">
        <f t="shared" si="4"/>
        <v>0</v>
      </c>
      <c r="S30" s="356"/>
      <c r="T30" s="357"/>
      <c r="U30" s="358"/>
      <c r="V30" s="358"/>
      <c r="W30" s="358"/>
      <c r="X30" s="358"/>
      <c r="Y30" s="66"/>
      <c r="AD30" s="336">
        <f t="shared" si="5"/>
        <v>0</v>
      </c>
      <c r="AE30" s="336">
        <f t="shared" si="6"/>
        <v>0</v>
      </c>
      <c r="AF30" s="336">
        <f t="shared" si="7"/>
        <v>0</v>
      </c>
      <c r="AG30" s="336">
        <f t="shared" si="14"/>
        <v>0</v>
      </c>
      <c r="AH30" s="336">
        <f t="shared" si="15"/>
        <v>0</v>
      </c>
      <c r="AI30" s="337">
        <f t="shared" si="8"/>
        <v>0</v>
      </c>
      <c r="AJ30" s="337">
        <f t="shared" si="9"/>
        <v>0</v>
      </c>
      <c r="AM30" s="338">
        <f>IF(AND(E30="Eintägig",H30&gt;8),VLOOKUP(J30,Daten!$A$2:$F$2000,3,0),0)</f>
        <v>0</v>
      </c>
      <c r="AN30" s="338">
        <f>IF(E30="Zweitägig",VLOOKUP(J30,Daten!$A$2:$F$2000,3,0),0)</f>
        <v>0</v>
      </c>
      <c r="AO30" s="338">
        <f>IF(AND(E30="Zweitägig ohne Ü.",AI30&gt;8),VLOOKUP(J30,Daten!$A$2:$F$2000,3,0),0)</f>
        <v>0</v>
      </c>
      <c r="AP30" s="338">
        <f>IF(AND(E30="Drei-/Mehrtägig",H30&lt;24),VLOOKUP(J30,Daten!$A$2:$F$2000,3,0),IF(AND(E30="Drei-/Mehrtägig",H30=24),VLOOKUP(J30,Daten!$A$2:$F$2000,2,0),0))</f>
        <v>0</v>
      </c>
      <c r="AQ30" s="339">
        <f t="shared" si="10"/>
        <v>0</v>
      </c>
      <c r="AR30" s="339">
        <f>IF(AQ30&lt;&gt;0,VLOOKUP(J30,Daten!$A$2:$B$245,2,0),0)</f>
        <v>0</v>
      </c>
      <c r="AS30" s="339">
        <f t="shared" si="11"/>
        <v>0</v>
      </c>
      <c r="AT30" s="339">
        <f t="shared" si="12"/>
        <v>0</v>
      </c>
      <c r="AU30" s="339">
        <f t="shared" si="13"/>
        <v>0</v>
      </c>
      <c r="AV30" s="340">
        <f t="shared" si="1"/>
        <v>0</v>
      </c>
      <c r="AY30" s="341">
        <f>IF(J30&lt;&gt;"",VLOOKUP(J30,Daten!$A$2:$F$2000,4,0),0)</f>
        <v>0</v>
      </c>
    </row>
    <row r="31" spans="1:51" s="335" customFormat="1">
      <c r="A31" s="56"/>
      <c r="B31" s="334">
        <v>23</v>
      </c>
      <c r="C31" s="343"/>
      <c r="D31" s="361"/>
      <c r="E31" s="345"/>
      <c r="F31" s="346"/>
      <c r="G31" s="347"/>
      <c r="H31" s="348" t="str">
        <f t="shared" si="2"/>
        <v/>
      </c>
      <c r="I31" s="349"/>
      <c r="J31" s="360"/>
      <c r="K31" s="351">
        <f t="shared" si="3"/>
        <v>0</v>
      </c>
      <c r="L31" s="359"/>
      <c r="M31" s="359"/>
      <c r="N31" s="359"/>
      <c r="O31" s="353"/>
      <c r="P31" s="354"/>
      <c r="Q31" s="355"/>
      <c r="R31" s="140">
        <f t="shared" si="4"/>
        <v>0</v>
      </c>
      <c r="S31" s="356"/>
      <c r="T31" s="357"/>
      <c r="U31" s="358"/>
      <c r="V31" s="358"/>
      <c r="W31" s="358"/>
      <c r="X31" s="358"/>
      <c r="Y31" s="66"/>
      <c r="AD31" s="336">
        <f t="shared" si="5"/>
        <v>0</v>
      </c>
      <c r="AE31" s="336">
        <f t="shared" si="6"/>
        <v>0</v>
      </c>
      <c r="AF31" s="336">
        <f t="shared" si="7"/>
        <v>0</v>
      </c>
      <c r="AG31" s="336">
        <f t="shared" si="14"/>
        <v>0</v>
      </c>
      <c r="AH31" s="336">
        <f t="shared" si="15"/>
        <v>0</v>
      </c>
      <c r="AI31" s="337">
        <f t="shared" si="8"/>
        <v>0</v>
      </c>
      <c r="AJ31" s="337">
        <f t="shared" si="9"/>
        <v>0</v>
      </c>
      <c r="AM31" s="338">
        <f>IF(AND(E31="Eintägig",H31&gt;8),VLOOKUP(J31,Daten!$A$2:$F$2000,3,0),0)</f>
        <v>0</v>
      </c>
      <c r="AN31" s="338">
        <f>IF(E31="Zweitägig",VLOOKUP(J31,Daten!$A$2:$F$2000,3,0),0)</f>
        <v>0</v>
      </c>
      <c r="AO31" s="338">
        <f>IF(AND(E31="Zweitägig ohne Ü.",AI31&gt;8),VLOOKUP(J31,Daten!$A$2:$F$2000,3,0),0)</f>
        <v>0</v>
      </c>
      <c r="AP31" s="338">
        <f>IF(AND(E31="Drei-/Mehrtägig",H31&lt;24),VLOOKUP(J31,Daten!$A$2:$F$2000,3,0),IF(AND(E31="Drei-/Mehrtägig",H31=24),VLOOKUP(J31,Daten!$A$2:$F$2000,2,0),0))</f>
        <v>0</v>
      </c>
      <c r="AQ31" s="339">
        <f t="shared" si="10"/>
        <v>0</v>
      </c>
      <c r="AR31" s="339">
        <f>IF(AQ31&lt;&gt;0,VLOOKUP(J31,Daten!$A$2:$B$245,2,0),0)</f>
        <v>0</v>
      </c>
      <c r="AS31" s="339">
        <f t="shared" si="11"/>
        <v>0</v>
      </c>
      <c r="AT31" s="339">
        <f t="shared" si="12"/>
        <v>0</v>
      </c>
      <c r="AU31" s="339">
        <f t="shared" si="13"/>
        <v>0</v>
      </c>
      <c r="AV31" s="340">
        <f t="shared" si="1"/>
        <v>0</v>
      </c>
      <c r="AY31" s="341">
        <f>IF(J31&lt;&gt;"",VLOOKUP(J31,Daten!$A$2:$F$2000,4,0),0)</f>
        <v>0</v>
      </c>
    </row>
    <row r="32" spans="1:51" s="335" customFormat="1">
      <c r="A32" s="56"/>
      <c r="B32" s="334">
        <v>24</v>
      </c>
      <c r="C32" s="343"/>
      <c r="D32" s="361"/>
      <c r="E32" s="345"/>
      <c r="F32" s="346"/>
      <c r="G32" s="347"/>
      <c r="H32" s="348" t="str">
        <f t="shared" si="2"/>
        <v/>
      </c>
      <c r="I32" s="349"/>
      <c r="J32" s="360"/>
      <c r="K32" s="351">
        <f t="shared" si="3"/>
        <v>0</v>
      </c>
      <c r="L32" s="359"/>
      <c r="M32" s="359"/>
      <c r="N32" s="359"/>
      <c r="O32" s="353"/>
      <c r="P32" s="354"/>
      <c r="Q32" s="355"/>
      <c r="R32" s="140">
        <f t="shared" si="4"/>
        <v>0</v>
      </c>
      <c r="S32" s="356"/>
      <c r="T32" s="357"/>
      <c r="U32" s="358"/>
      <c r="V32" s="358"/>
      <c r="W32" s="358"/>
      <c r="X32" s="358"/>
      <c r="Y32" s="66"/>
      <c r="AD32" s="336">
        <f t="shared" si="5"/>
        <v>0</v>
      </c>
      <c r="AE32" s="336">
        <f t="shared" si="6"/>
        <v>0</v>
      </c>
      <c r="AF32" s="336">
        <f t="shared" si="7"/>
        <v>0</v>
      </c>
      <c r="AG32" s="336">
        <f t="shared" si="14"/>
        <v>0</v>
      </c>
      <c r="AH32" s="336">
        <f t="shared" si="15"/>
        <v>0</v>
      </c>
      <c r="AI32" s="337">
        <f t="shared" si="8"/>
        <v>0</v>
      </c>
      <c r="AJ32" s="337">
        <f t="shared" si="9"/>
        <v>0</v>
      </c>
      <c r="AM32" s="338">
        <f>IF(AND(E32="Eintägig",H32&gt;8),VLOOKUP(J32,Daten!$A$2:$F$2000,3,0),0)</f>
        <v>0</v>
      </c>
      <c r="AN32" s="338">
        <f>IF(E32="Zweitägig",VLOOKUP(J32,Daten!$A$2:$F$2000,3,0),0)</f>
        <v>0</v>
      </c>
      <c r="AO32" s="338">
        <f>IF(AND(E32="Zweitägig ohne Ü.",AI32&gt;8),VLOOKUP(J32,Daten!$A$2:$F$2000,3,0),0)</f>
        <v>0</v>
      </c>
      <c r="AP32" s="338">
        <f>IF(AND(E32="Drei-/Mehrtägig",H32&lt;24),VLOOKUP(J32,Daten!$A$2:$F$2000,3,0),IF(AND(E32="Drei-/Mehrtägig",H32=24),VLOOKUP(J32,Daten!$A$2:$F$2000,2,0),0))</f>
        <v>0</v>
      </c>
      <c r="AQ32" s="339">
        <f t="shared" si="10"/>
        <v>0</v>
      </c>
      <c r="AR32" s="339">
        <f>IF(AQ32&lt;&gt;0,VLOOKUP(J32,Daten!$A$2:$B$245,2,0),0)</f>
        <v>0</v>
      </c>
      <c r="AS32" s="339">
        <f t="shared" si="11"/>
        <v>0</v>
      </c>
      <c r="AT32" s="339">
        <f t="shared" si="12"/>
        <v>0</v>
      </c>
      <c r="AU32" s="339">
        <f t="shared" si="13"/>
        <v>0</v>
      </c>
      <c r="AV32" s="340">
        <f t="shared" si="1"/>
        <v>0</v>
      </c>
      <c r="AY32" s="341">
        <f>IF(J32&lt;&gt;"",VLOOKUP(J32,Daten!$A$2:$F$2000,4,0),0)</f>
        <v>0</v>
      </c>
    </row>
    <row r="33" spans="1:51" s="335" customFormat="1">
      <c r="A33" s="56"/>
      <c r="B33" s="334">
        <v>25</v>
      </c>
      <c r="C33" s="343"/>
      <c r="D33" s="361"/>
      <c r="E33" s="345"/>
      <c r="F33" s="346"/>
      <c r="G33" s="347"/>
      <c r="H33" s="348" t="str">
        <f t="shared" si="2"/>
        <v/>
      </c>
      <c r="I33" s="349"/>
      <c r="J33" s="360"/>
      <c r="K33" s="351">
        <f t="shared" si="3"/>
        <v>0</v>
      </c>
      <c r="L33" s="359"/>
      <c r="M33" s="359"/>
      <c r="N33" s="359"/>
      <c r="O33" s="353"/>
      <c r="P33" s="354"/>
      <c r="Q33" s="355"/>
      <c r="R33" s="140">
        <f t="shared" si="4"/>
        <v>0</v>
      </c>
      <c r="S33" s="356"/>
      <c r="T33" s="357"/>
      <c r="U33" s="358"/>
      <c r="V33" s="358"/>
      <c r="W33" s="358"/>
      <c r="X33" s="358"/>
      <c r="Y33" s="66"/>
      <c r="AD33" s="336">
        <f t="shared" si="5"/>
        <v>0</v>
      </c>
      <c r="AE33" s="336">
        <f t="shared" si="6"/>
        <v>0</v>
      </c>
      <c r="AF33" s="336">
        <f t="shared" si="7"/>
        <v>0</v>
      </c>
      <c r="AG33" s="336">
        <f t="shared" si="14"/>
        <v>0</v>
      </c>
      <c r="AH33" s="336">
        <f t="shared" si="15"/>
        <v>0</v>
      </c>
      <c r="AI33" s="337">
        <f t="shared" si="8"/>
        <v>0</v>
      </c>
      <c r="AJ33" s="337">
        <f t="shared" si="9"/>
        <v>0</v>
      </c>
      <c r="AM33" s="338">
        <f>IF(AND(E33="Eintägig",H33&gt;8),VLOOKUP(J33,Daten!$A$2:$F$2000,3,0),0)</f>
        <v>0</v>
      </c>
      <c r="AN33" s="338">
        <f>IF(E33="Zweitägig",VLOOKUP(J33,Daten!$A$2:$F$2000,3,0),0)</f>
        <v>0</v>
      </c>
      <c r="AO33" s="338">
        <f>IF(AND(E33="Zweitägig ohne Ü.",AI33&gt;8),VLOOKUP(J33,Daten!$A$2:$F$2000,3,0),0)</f>
        <v>0</v>
      </c>
      <c r="AP33" s="338">
        <f>IF(AND(E33="Drei-/Mehrtägig",H33&lt;24),VLOOKUP(J33,Daten!$A$2:$F$2000,3,0),IF(AND(E33="Drei-/Mehrtägig",H33=24),VLOOKUP(J33,Daten!$A$2:$F$2000,2,0),0))</f>
        <v>0</v>
      </c>
      <c r="AQ33" s="339">
        <f t="shared" si="10"/>
        <v>0</v>
      </c>
      <c r="AR33" s="339">
        <f>IF(AQ33&lt;&gt;0,VLOOKUP(J33,Daten!$A$2:$B$245,2,0),0)</f>
        <v>0</v>
      </c>
      <c r="AS33" s="339">
        <f t="shared" si="11"/>
        <v>0</v>
      </c>
      <c r="AT33" s="339">
        <f t="shared" si="12"/>
        <v>0</v>
      </c>
      <c r="AU33" s="339">
        <f t="shared" si="13"/>
        <v>0</v>
      </c>
      <c r="AV33" s="340">
        <f t="shared" si="1"/>
        <v>0</v>
      </c>
      <c r="AY33" s="341">
        <f>IF(J33&lt;&gt;"",VLOOKUP(J33,Daten!$A$2:$F$2000,4,0),0)</f>
        <v>0</v>
      </c>
    </row>
    <row r="34" spans="1:51" s="335" customFormat="1">
      <c r="A34" s="56"/>
      <c r="B34" s="334">
        <v>26</v>
      </c>
      <c r="C34" s="343"/>
      <c r="D34" s="361"/>
      <c r="E34" s="345"/>
      <c r="F34" s="346"/>
      <c r="G34" s="347"/>
      <c r="H34" s="348" t="str">
        <f t="shared" si="2"/>
        <v/>
      </c>
      <c r="I34" s="349"/>
      <c r="J34" s="360"/>
      <c r="K34" s="351">
        <f t="shared" si="3"/>
        <v>0</v>
      </c>
      <c r="L34" s="359"/>
      <c r="M34" s="359"/>
      <c r="N34" s="359"/>
      <c r="O34" s="353"/>
      <c r="P34" s="354"/>
      <c r="Q34" s="355"/>
      <c r="R34" s="140">
        <f t="shared" si="4"/>
        <v>0</v>
      </c>
      <c r="S34" s="356"/>
      <c r="T34" s="357"/>
      <c r="U34" s="358"/>
      <c r="V34" s="358"/>
      <c r="W34" s="358"/>
      <c r="X34" s="358"/>
      <c r="Y34" s="66"/>
      <c r="AD34" s="336">
        <f t="shared" si="5"/>
        <v>0</v>
      </c>
      <c r="AE34" s="336">
        <f t="shared" si="6"/>
        <v>0</v>
      </c>
      <c r="AF34" s="336">
        <f t="shared" si="7"/>
        <v>0</v>
      </c>
      <c r="AG34" s="336">
        <f t="shared" si="14"/>
        <v>0</v>
      </c>
      <c r="AH34" s="336">
        <f t="shared" si="15"/>
        <v>0</v>
      </c>
      <c r="AI34" s="337">
        <f t="shared" si="8"/>
        <v>0</v>
      </c>
      <c r="AJ34" s="337">
        <f t="shared" si="9"/>
        <v>0</v>
      </c>
      <c r="AM34" s="338">
        <f>IF(AND(E34="Eintägig",H34&gt;8),VLOOKUP(J34,Daten!$A$2:$F$2000,3,0),0)</f>
        <v>0</v>
      </c>
      <c r="AN34" s="338">
        <f>IF(E34="Zweitägig",VLOOKUP(J34,Daten!$A$2:$F$2000,3,0),0)</f>
        <v>0</v>
      </c>
      <c r="AO34" s="338">
        <f>IF(AND(E34="Zweitägig ohne Ü.",AI34&gt;8),VLOOKUP(J34,Daten!$A$2:$F$2000,3,0),0)</f>
        <v>0</v>
      </c>
      <c r="AP34" s="338">
        <f>IF(AND(E34="Drei-/Mehrtägig",H34&lt;24),VLOOKUP(J34,Daten!$A$2:$F$2000,3,0),IF(AND(E34="Drei-/Mehrtägig",H34=24),VLOOKUP(J34,Daten!$A$2:$F$2000,2,0),0))</f>
        <v>0</v>
      </c>
      <c r="AQ34" s="339">
        <f t="shared" si="10"/>
        <v>0</v>
      </c>
      <c r="AR34" s="339">
        <f>IF(AQ34&lt;&gt;0,VLOOKUP(J34,Daten!$A$2:$B$245,2,0),0)</f>
        <v>0</v>
      </c>
      <c r="AS34" s="339">
        <f t="shared" si="11"/>
        <v>0</v>
      </c>
      <c r="AT34" s="339">
        <f t="shared" si="12"/>
        <v>0</v>
      </c>
      <c r="AU34" s="339">
        <f t="shared" si="13"/>
        <v>0</v>
      </c>
      <c r="AV34" s="340">
        <f t="shared" si="1"/>
        <v>0</v>
      </c>
      <c r="AY34" s="341">
        <f>IF(J34&lt;&gt;"",VLOOKUP(J34,Daten!$A$2:$F$2000,4,0),0)</f>
        <v>0</v>
      </c>
    </row>
    <row r="35" spans="1:51" s="335" customFormat="1">
      <c r="A35" s="56"/>
      <c r="B35" s="334">
        <v>27</v>
      </c>
      <c r="C35" s="343"/>
      <c r="D35" s="361"/>
      <c r="E35" s="345"/>
      <c r="F35" s="346"/>
      <c r="G35" s="347"/>
      <c r="H35" s="348" t="str">
        <f t="shared" si="2"/>
        <v/>
      </c>
      <c r="I35" s="349"/>
      <c r="J35" s="360"/>
      <c r="K35" s="351">
        <f t="shared" si="3"/>
        <v>0</v>
      </c>
      <c r="L35" s="359"/>
      <c r="M35" s="359"/>
      <c r="N35" s="359"/>
      <c r="O35" s="353"/>
      <c r="P35" s="354"/>
      <c r="Q35" s="355"/>
      <c r="R35" s="140">
        <f t="shared" si="4"/>
        <v>0</v>
      </c>
      <c r="S35" s="356"/>
      <c r="T35" s="357"/>
      <c r="U35" s="358"/>
      <c r="V35" s="358"/>
      <c r="W35" s="358"/>
      <c r="X35" s="358"/>
      <c r="Y35" s="66"/>
      <c r="AD35" s="336">
        <f t="shared" si="5"/>
        <v>0</v>
      </c>
      <c r="AE35" s="336">
        <f t="shared" si="6"/>
        <v>0</v>
      </c>
      <c r="AF35" s="336">
        <f t="shared" si="7"/>
        <v>0</v>
      </c>
      <c r="AG35" s="336">
        <f t="shared" si="14"/>
        <v>0</v>
      </c>
      <c r="AH35" s="336">
        <f t="shared" si="15"/>
        <v>0</v>
      </c>
      <c r="AI35" s="337">
        <f t="shared" si="8"/>
        <v>0</v>
      </c>
      <c r="AJ35" s="337">
        <f t="shared" si="9"/>
        <v>0</v>
      </c>
      <c r="AM35" s="338">
        <f>IF(AND(E35="Eintägig",H35&gt;8),VLOOKUP(J35,Daten!$A$2:$F$2000,3,0),0)</f>
        <v>0</v>
      </c>
      <c r="AN35" s="338">
        <f>IF(E35="Zweitägig",VLOOKUP(J35,Daten!$A$2:$F$2000,3,0),0)</f>
        <v>0</v>
      </c>
      <c r="AO35" s="338">
        <f>IF(AND(E35="Zweitägig ohne Ü.",AI35&gt;8),VLOOKUP(J35,Daten!$A$2:$F$2000,3,0),0)</f>
        <v>0</v>
      </c>
      <c r="AP35" s="338">
        <f>IF(AND(E35="Drei-/Mehrtägig",H35&lt;24),VLOOKUP(J35,Daten!$A$2:$F$2000,3,0),IF(AND(E35="Drei-/Mehrtägig",H35=24),VLOOKUP(J35,Daten!$A$2:$F$2000,2,0),0))</f>
        <v>0</v>
      </c>
      <c r="AQ35" s="339">
        <f t="shared" si="10"/>
        <v>0</v>
      </c>
      <c r="AR35" s="339">
        <f>IF(AQ35&lt;&gt;0,VLOOKUP(J35,Daten!$A$2:$B$245,2,0),0)</f>
        <v>0</v>
      </c>
      <c r="AS35" s="339">
        <f t="shared" si="11"/>
        <v>0</v>
      </c>
      <c r="AT35" s="339">
        <f t="shared" si="12"/>
        <v>0</v>
      </c>
      <c r="AU35" s="339">
        <f t="shared" si="13"/>
        <v>0</v>
      </c>
      <c r="AV35" s="340">
        <f t="shared" si="1"/>
        <v>0</v>
      </c>
      <c r="AY35" s="341">
        <f>IF(J35&lt;&gt;"",VLOOKUP(J35,Daten!$A$2:$F$2000,4,0),0)</f>
        <v>0</v>
      </c>
    </row>
    <row r="36" spans="1:51" s="335" customFormat="1">
      <c r="A36" s="56"/>
      <c r="B36" s="334">
        <v>28</v>
      </c>
      <c r="C36" s="343"/>
      <c r="D36" s="361"/>
      <c r="E36" s="345"/>
      <c r="F36" s="346"/>
      <c r="G36" s="347"/>
      <c r="H36" s="348" t="str">
        <f t="shared" si="2"/>
        <v/>
      </c>
      <c r="I36" s="349"/>
      <c r="J36" s="360"/>
      <c r="K36" s="351">
        <f t="shared" si="3"/>
        <v>0</v>
      </c>
      <c r="L36" s="359"/>
      <c r="M36" s="359"/>
      <c r="N36" s="359"/>
      <c r="O36" s="353"/>
      <c r="P36" s="354"/>
      <c r="Q36" s="355"/>
      <c r="R36" s="140">
        <f t="shared" si="4"/>
        <v>0</v>
      </c>
      <c r="S36" s="356"/>
      <c r="T36" s="357"/>
      <c r="U36" s="358"/>
      <c r="V36" s="358"/>
      <c r="W36" s="358"/>
      <c r="X36" s="358"/>
      <c r="Y36" s="66"/>
      <c r="AD36" s="336">
        <f t="shared" si="5"/>
        <v>0</v>
      </c>
      <c r="AE36" s="336">
        <f t="shared" si="6"/>
        <v>0</v>
      </c>
      <c r="AF36" s="336">
        <f t="shared" si="7"/>
        <v>0</v>
      </c>
      <c r="AG36" s="336">
        <f t="shared" si="14"/>
        <v>0</v>
      </c>
      <c r="AH36" s="336">
        <f t="shared" si="15"/>
        <v>0</v>
      </c>
      <c r="AI36" s="337">
        <f t="shared" si="8"/>
        <v>0</v>
      </c>
      <c r="AJ36" s="337">
        <f t="shared" si="9"/>
        <v>0</v>
      </c>
      <c r="AM36" s="338">
        <f>IF(AND(E36="Eintägig",H36&gt;8),VLOOKUP(J36,Daten!$A$2:$F$2000,3,0),0)</f>
        <v>0</v>
      </c>
      <c r="AN36" s="338">
        <f>IF(E36="Zweitägig",VLOOKUP(J36,Daten!$A$2:$F$2000,3,0),0)</f>
        <v>0</v>
      </c>
      <c r="AO36" s="338">
        <f>IF(AND(E36="Zweitägig ohne Ü.",AI36&gt;8),VLOOKUP(J36,Daten!$A$2:$F$2000,3,0),0)</f>
        <v>0</v>
      </c>
      <c r="AP36" s="338">
        <f>IF(AND(E36="Drei-/Mehrtägig",H36&lt;24),VLOOKUP(J36,Daten!$A$2:$F$2000,3,0),IF(AND(E36="Drei-/Mehrtägig",H36=24),VLOOKUP(J36,Daten!$A$2:$F$2000,2,0),0))</f>
        <v>0</v>
      </c>
      <c r="AQ36" s="339">
        <f t="shared" si="10"/>
        <v>0</v>
      </c>
      <c r="AR36" s="339">
        <f>IF(AQ36&lt;&gt;0,VLOOKUP(J36,Daten!$A$2:$B$245,2,0),0)</f>
        <v>0</v>
      </c>
      <c r="AS36" s="339">
        <f t="shared" si="11"/>
        <v>0</v>
      </c>
      <c r="AT36" s="339">
        <f t="shared" si="12"/>
        <v>0</v>
      </c>
      <c r="AU36" s="339">
        <f t="shared" si="13"/>
        <v>0</v>
      </c>
      <c r="AV36" s="340">
        <f t="shared" si="1"/>
        <v>0</v>
      </c>
      <c r="AY36" s="341">
        <f>IF(J36&lt;&gt;"",VLOOKUP(J36,Daten!$A$2:$F$2000,4,0),0)</f>
        <v>0</v>
      </c>
    </row>
    <row r="37" spans="1:51" s="335" customFormat="1">
      <c r="A37" s="56"/>
      <c r="B37" s="334">
        <v>29</v>
      </c>
      <c r="C37" s="343"/>
      <c r="D37" s="361"/>
      <c r="E37" s="345"/>
      <c r="F37" s="346"/>
      <c r="G37" s="347"/>
      <c r="H37" s="348" t="str">
        <f t="shared" si="2"/>
        <v/>
      </c>
      <c r="I37" s="349"/>
      <c r="J37" s="360"/>
      <c r="K37" s="351">
        <f t="shared" si="3"/>
        <v>0</v>
      </c>
      <c r="L37" s="359"/>
      <c r="M37" s="359"/>
      <c r="N37" s="359"/>
      <c r="O37" s="353"/>
      <c r="P37" s="354"/>
      <c r="Q37" s="355"/>
      <c r="R37" s="140">
        <f t="shared" si="4"/>
        <v>0</v>
      </c>
      <c r="S37" s="356"/>
      <c r="T37" s="357"/>
      <c r="U37" s="358"/>
      <c r="V37" s="358"/>
      <c r="W37" s="358"/>
      <c r="X37" s="358"/>
      <c r="Y37" s="66"/>
      <c r="AD37" s="336">
        <f t="shared" si="5"/>
        <v>0</v>
      </c>
      <c r="AE37" s="336">
        <f t="shared" si="6"/>
        <v>0</v>
      </c>
      <c r="AF37" s="336">
        <f t="shared" si="7"/>
        <v>0</v>
      </c>
      <c r="AG37" s="336">
        <f t="shared" si="14"/>
        <v>0</v>
      </c>
      <c r="AH37" s="336">
        <f t="shared" si="15"/>
        <v>0</v>
      </c>
      <c r="AI37" s="337">
        <f t="shared" si="8"/>
        <v>0</v>
      </c>
      <c r="AJ37" s="337">
        <f t="shared" si="9"/>
        <v>0</v>
      </c>
      <c r="AM37" s="338">
        <f>IF(AND(E37="Eintägig",H37&gt;8),VLOOKUP(J37,Daten!$A$2:$F$2000,3,0),0)</f>
        <v>0</v>
      </c>
      <c r="AN37" s="338">
        <f>IF(E37="Zweitägig",VLOOKUP(J37,Daten!$A$2:$F$2000,3,0),0)</f>
        <v>0</v>
      </c>
      <c r="AO37" s="338">
        <f>IF(AND(E37="Zweitägig ohne Ü.",AI37&gt;8),VLOOKUP(J37,Daten!$A$2:$F$2000,3,0),0)</f>
        <v>0</v>
      </c>
      <c r="AP37" s="338">
        <f>IF(AND(E37="Drei-/Mehrtägig",H37&lt;24),VLOOKUP(J37,Daten!$A$2:$F$2000,3,0),IF(AND(E37="Drei-/Mehrtägig",H37=24),VLOOKUP(J37,Daten!$A$2:$F$2000,2,0),0))</f>
        <v>0</v>
      </c>
      <c r="AQ37" s="339">
        <f t="shared" si="10"/>
        <v>0</v>
      </c>
      <c r="AR37" s="339">
        <f>IF(AQ37&lt;&gt;0,VLOOKUP(J37,Daten!$A$2:$B$245,2,0),0)</f>
        <v>0</v>
      </c>
      <c r="AS37" s="339">
        <f t="shared" si="11"/>
        <v>0</v>
      </c>
      <c r="AT37" s="339">
        <f t="shared" si="12"/>
        <v>0</v>
      </c>
      <c r="AU37" s="339">
        <f t="shared" si="13"/>
        <v>0</v>
      </c>
      <c r="AV37" s="340">
        <f t="shared" si="1"/>
        <v>0</v>
      </c>
      <c r="AY37" s="341">
        <f>IF(J37&lt;&gt;"",VLOOKUP(J37,Daten!$A$2:$F$2000,4,0),0)</f>
        <v>0</v>
      </c>
    </row>
    <row r="38" spans="1:51" s="335" customFormat="1">
      <c r="A38" s="56"/>
      <c r="B38" s="334">
        <v>30</v>
      </c>
      <c r="C38" s="343"/>
      <c r="D38" s="361"/>
      <c r="E38" s="345"/>
      <c r="F38" s="346"/>
      <c r="G38" s="347"/>
      <c r="H38" s="348" t="str">
        <f t="shared" si="2"/>
        <v/>
      </c>
      <c r="I38" s="349"/>
      <c r="J38" s="360"/>
      <c r="K38" s="351">
        <f t="shared" si="3"/>
        <v>0</v>
      </c>
      <c r="L38" s="359"/>
      <c r="M38" s="359"/>
      <c r="N38" s="359"/>
      <c r="O38" s="353"/>
      <c r="P38" s="354"/>
      <c r="Q38" s="355"/>
      <c r="R38" s="140">
        <f t="shared" si="4"/>
        <v>0</v>
      </c>
      <c r="S38" s="356"/>
      <c r="T38" s="357"/>
      <c r="U38" s="358"/>
      <c r="V38" s="358"/>
      <c r="W38" s="358"/>
      <c r="X38" s="358"/>
      <c r="Y38" s="66"/>
      <c r="AD38" s="336">
        <f t="shared" si="5"/>
        <v>0</v>
      </c>
      <c r="AE38" s="336">
        <f t="shared" si="6"/>
        <v>0</v>
      </c>
      <c r="AF38" s="336">
        <f t="shared" si="7"/>
        <v>0</v>
      </c>
      <c r="AG38" s="336">
        <f t="shared" si="14"/>
        <v>0</v>
      </c>
      <c r="AH38" s="336">
        <f t="shared" si="15"/>
        <v>0</v>
      </c>
      <c r="AI38" s="337">
        <f t="shared" si="8"/>
        <v>0</v>
      </c>
      <c r="AJ38" s="337">
        <f t="shared" si="9"/>
        <v>0</v>
      </c>
      <c r="AM38" s="338">
        <f>IF(AND(E38="Eintägig",H38&gt;8),VLOOKUP(J38,Daten!$A$2:$F$2000,3,0),0)</f>
        <v>0</v>
      </c>
      <c r="AN38" s="338">
        <f>IF(E38="Zweitägig",VLOOKUP(J38,Daten!$A$2:$F$2000,3,0),0)</f>
        <v>0</v>
      </c>
      <c r="AO38" s="338">
        <f>IF(AND(E38="Zweitägig ohne Ü.",AI38&gt;8),VLOOKUP(J38,Daten!$A$2:$F$2000,3,0),0)</f>
        <v>0</v>
      </c>
      <c r="AP38" s="338">
        <f>IF(AND(E38="Drei-/Mehrtägig",H38&lt;24),VLOOKUP(J38,Daten!$A$2:$F$2000,3,0),IF(AND(E38="Drei-/Mehrtägig",H38=24),VLOOKUP(J38,Daten!$A$2:$F$2000,2,0),0))</f>
        <v>0</v>
      </c>
      <c r="AQ38" s="339">
        <f t="shared" si="10"/>
        <v>0</v>
      </c>
      <c r="AR38" s="339">
        <f>IF(AQ38&lt;&gt;0,VLOOKUP(J38,Daten!$A$2:$B$245,2,0),0)</f>
        <v>0</v>
      </c>
      <c r="AS38" s="339">
        <f t="shared" si="11"/>
        <v>0</v>
      </c>
      <c r="AT38" s="339">
        <f t="shared" si="12"/>
        <v>0</v>
      </c>
      <c r="AU38" s="339">
        <f t="shared" si="13"/>
        <v>0</v>
      </c>
      <c r="AV38" s="340">
        <f t="shared" si="1"/>
        <v>0</v>
      </c>
      <c r="AY38" s="341">
        <f>IF(J38&lt;&gt;"",VLOOKUP(J38,Daten!$A$2:$F$2000,4,0),0)</f>
        <v>0</v>
      </c>
    </row>
    <row r="39" spans="1:51" s="335" customFormat="1">
      <c r="A39" s="56"/>
      <c r="B39" s="342">
        <v>31</v>
      </c>
      <c r="C39" s="343"/>
      <c r="D39" s="362"/>
      <c r="E39" s="345"/>
      <c r="F39" s="363"/>
      <c r="G39" s="364"/>
      <c r="H39" s="348" t="str">
        <f t="shared" si="2"/>
        <v/>
      </c>
      <c r="I39" s="365"/>
      <c r="J39" s="366"/>
      <c r="K39" s="367">
        <f t="shared" si="3"/>
        <v>0</v>
      </c>
      <c r="L39" s="368"/>
      <c r="M39" s="368"/>
      <c r="N39" s="368"/>
      <c r="O39" s="353"/>
      <c r="P39" s="369"/>
      <c r="Q39" s="370"/>
      <c r="R39" s="140">
        <f t="shared" si="4"/>
        <v>0</v>
      </c>
      <c r="S39" s="371"/>
      <c r="T39" s="372"/>
      <c r="U39" s="373"/>
      <c r="V39" s="373"/>
      <c r="W39" s="373"/>
      <c r="X39" s="373"/>
      <c r="Y39" s="66"/>
      <c r="AD39" s="336">
        <f t="shared" si="5"/>
        <v>0</v>
      </c>
      <c r="AE39" s="336">
        <f t="shared" si="6"/>
        <v>0</v>
      </c>
      <c r="AF39" s="336">
        <f t="shared" si="7"/>
        <v>0</v>
      </c>
      <c r="AG39" s="336">
        <f t="shared" si="14"/>
        <v>0</v>
      </c>
      <c r="AH39" s="336">
        <f t="shared" si="15"/>
        <v>0</v>
      </c>
      <c r="AI39" s="337">
        <f t="shared" si="8"/>
        <v>0</v>
      </c>
      <c r="AJ39" s="337">
        <f t="shared" si="9"/>
        <v>0</v>
      </c>
      <c r="AM39" s="338">
        <f>IF(AND(E39="Eintägig",H39&gt;8),VLOOKUP(J39,Daten!$A$2:$F$2000,3,0),0)</f>
        <v>0</v>
      </c>
      <c r="AN39" s="338">
        <f>IF(E39="Zweitägig",VLOOKUP(J39,Daten!$A$2:$F$2000,3,0),0)</f>
        <v>0</v>
      </c>
      <c r="AO39" s="338">
        <f>IF(AND(E39="Zweitägig ohne Ü.",AI39&gt;8),VLOOKUP(J39,Daten!$A$2:$F$2000,3,0),0)</f>
        <v>0</v>
      </c>
      <c r="AP39" s="338">
        <f>IF(AND(E39="Drei-/Mehrtägig",H39&lt;24),VLOOKUP(J39,Daten!$A$2:$F$2000,3,0),IF(AND(E39="Drei-/Mehrtägig",H39=24),VLOOKUP(J39,Daten!$A$2:$F$2000,2,0),0))</f>
        <v>0</v>
      </c>
      <c r="AQ39" s="339">
        <f t="shared" si="10"/>
        <v>0</v>
      </c>
      <c r="AR39" s="339">
        <f>IF(AQ39&lt;&gt;0,VLOOKUP(J39,Daten!$A$2:$B$245,2,0),0)</f>
        <v>0</v>
      </c>
      <c r="AS39" s="339">
        <f t="shared" si="11"/>
        <v>0</v>
      </c>
      <c r="AT39" s="339">
        <f t="shared" si="12"/>
        <v>0</v>
      </c>
      <c r="AU39" s="339">
        <f t="shared" si="13"/>
        <v>0</v>
      </c>
      <c r="AV39" s="340">
        <f t="shared" si="1"/>
        <v>0</v>
      </c>
      <c r="AY39" s="341">
        <f>IF(J39&lt;&gt;"",VLOOKUP(J39,Daten!$A$2:$F$2000,4,0),0)</f>
        <v>0</v>
      </c>
    </row>
    <row r="40" spans="1:51" ht="7.5" customHeight="1">
      <c r="A40" s="58"/>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67"/>
    </row>
    <row r="41" spans="1:51" ht="15.95" customHeight="1">
      <c r="A41" s="58"/>
      <c r="B41" s="215"/>
      <c r="C41" s="216"/>
      <c r="D41" s="70" t="s">
        <v>315</v>
      </c>
      <c r="E41" s="71" t="s">
        <v>316</v>
      </c>
      <c r="F41" s="62"/>
      <c r="G41" s="24" t="s">
        <v>317</v>
      </c>
      <c r="H41" s="63"/>
      <c r="I41" s="20"/>
      <c r="J41" s="25"/>
      <c r="K41" s="25"/>
      <c r="L41" s="25"/>
      <c r="M41" s="186"/>
      <c r="N41" s="186"/>
      <c r="O41" s="186"/>
      <c r="P41" s="186"/>
      <c r="Q41" s="25"/>
      <c r="R41" s="25"/>
      <c r="S41" s="25"/>
      <c r="T41" s="217" t="s">
        <v>52</v>
      </c>
      <c r="U41" s="218"/>
      <c r="V41" s="219"/>
      <c r="W41" s="223">
        <f>D44</f>
        <v>0</v>
      </c>
      <c r="X41" s="224"/>
      <c r="Y41" s="67"/>
    </row>
    <row r="42" spans="1:51" ht="15.95" customHeight="1">
      <c r="A42" s="58"/>
      <c r="B42" s="57" t="s">
        <v>2</v>
      </c>
      <c r="C42" s="23"/>
      <c r="D42" s="81">
        <f>SUMIF(J9:J39,"Deutschland",K9:K39)</f>
        <v>0</v>
      </c>
      <c r="E42" s="60">
        <f>SUMIF(J9:J39,"Deutschland",R9:R39)+SUMIF(J9:J39,"Deutschland",P9:P39)</f>
        <v>0</v>
      </c>
      <c r="F42" s="25"/>
      <c r="G42" s="25"/>
      <c r="H42" s="25"/>
      <c r="I42" s="21"/>
      <c r="J42" s="25"/>
      <c r="K42" s="184"/>
      <c r="L42" s="25"/>
      <c r="M42" s="186"/>
      <c r="N42" s="186"/>
      <c r="O42" s="186"/>
      <c r="P42" s="188"/>
      <c r="Q42" s="25"/>
      <c r="R42" s="25"/>
      <c r="S42" s="25"/>
      <c r="T42" s="220" t="s">
        <v>51</v>
      </c>
      <c r="U42" s="221"/>
      <c r="V42" s="222"/>
      <c r="W42" s="275">
        <f>E44</f>
        <v>0</v>
      </c>
      <c r="X42" s="276"/>
      <c r="Y42" s="67"/>
    </row>
    <row r="43" spans="1:51" ht="15.95" customHeight="1">
      <c r="A43" s="58"/>
      <c r="B43" s="57" t="s">
        <v>3</v>
      </c>
      <c r="C43" s="23"/>
      <c r="D43" s="82">
        <f>SUMIF(J9:J39,"&lt;&gt;Deutschland",K9:K39)</f>
        <v>0</v>
      </c>
      <c r="E43" s="61">
        <f>SUMIF(J9:J39,"&lt;&gt;Deutschland",R9:S39)+SUMIF(J9:J39,"&lt;&gt;Deutschland",P9:P39)</f>
        <v>0</v>
      </c>
      <c r="F43" s="25"/>
      <c r="G43" s="25"/>
      <c r="H43" s="25"/>
      <c r="I43" s="21"/>
      <c r="J43" s="25"/>
      <c r="K43" s="189" t="s">
        <v>425</v>
      </c>
      <c r="L43" s="25"/>
      <c r="M43" s="185"/>
      <c r="N43" s="279"/>
      <c r="O43" s="280"/>
      <c r="P43" s="280"/>
      <c r="Q43" s="281"/>
      <c r="R43" s="25"/>
      <c r="S43" s="25"/>
      <c r="T43" s="8" t="s">
        <v>54</v>
      </c>
      <c r="U43" s="120"/>
      <c r="V43" s="9">
        <f>SUM(T9:T39)</f>
        <v>0</v>
      </c>
      <c r="W43" s="267">
        <f>M4*V43</f>
        <v>0</v>
      </c>
      <c r="X43" s="268"/>
      <c r="Y43" s="67"/>
    </row>
    <row r="44" spans="1:51" ht="15.95" customHeight="1">
      <c r="A44" s="58"/>
      <c r="B44" s="230" t="s">
        <v>44</v>
      </c>
      <c r="C44" s="231"/>
      <c r="D44" s="106">
        <f>SUM(D42:D43)</f>
        <v>0</v>
      </c>
      <c r="E44" s="107">
        <f>SUM(E42:E43)</f>
        <v>0</v>
      </c>
      <c r="F44" s="25"/>
      <c r="G44" s="25"/>
      <c r="H44" s="25"/>
      <c r="I44" s="21"/>
      <c r="J44" s="25"/>
      <c r="K44" s="25"/>
      <c r="L44" s="25"/>
      <c r="M44" s="187"/>
      <c r="N44" s="282"/>
      <c r="O44" s="283"/>
      <c r="P44" s="283"/>
      <c r="Q44" s="284"/>
      <c r="R44" s="25"/>
      <c r="S44" s="25"/>
      <c r="T44" s="238" t="s">
        <v>14</v>
      </c>
      <c r="U44" s="239"/>
      <c r="V44" s="240"/>
      <c r="W44" s="267">
        <f>SUM(U9:U39)</f>
        <v>0</v>
      </c>
      <c r="X44" s="268"/>
      <c r="Y44" s="67"/>
    </row>
    <row r="45" spans="1:51" ht="15.95" customHeight="1">
      <c r="A45" s="58"/>
      <c r="B45" s="58"/>
      <c r="C45" s="58"/>
      <c r="D45" s="58"/>
      <c r="E45" s="58"/>
      <c r="F45" s="59"/>
      <c r="G45" s="25"/>
      <c r="H45" s="25"/>
      <c r="I45" s="21"/>
      <c r="J45" s="25"/>
      <c r="K45" s="25"/>
      <c r="L45" s="25"/>
      <c r="Q45" s="25"/>
      <c r="R45" s="25"/>
      <c r="S45" s="25"/>
      <c r="T45" s="220" t="s">
        <v>15</v>
      </c>
      <c r="U45" s="221"/>
      <c r="V45" s="222"/>
      <c r="W45" s="267">
        <f>SUM(V9:V39)</f>
        <v>0</v>
      </c>
      <c r="X45" s="268"/>
      <c r="Y45" s="67"/>
    </row>
    <row r="46" spans="1:51" ht="15.95" customHeight="1">
      <c r="A46" s="58"/>
      <c r="B46" s="58"/>
      <c r="C46" s="58"/>
      <c r="D46" s="58"/>
      <c r="E46" s="58"/>
      <c r="F46" s="59"/>
      <c r="G46" s="25"/>
      <c r="H46" s="25"/>
      <c r="I46" s="22"/>
      <c r="J46" s="25"/>
      <c r="K46" s="25"/>
      <c r="L46" s="25"/>
      <c r="M46" s="25"/>
      <c r="N46" s="25"/>
      <c r="O46" s="25"/>
      <c r="P46" s="25"/>
      <c r="Q46" s="25"/>
      <c r="R46" s="25"/>
      <c r="S46" s="25"/>
      <c r="T46" s="220" t="s">
        <v>17</v>
      </c>
      <c r="U46" s="221"/>
      <c r="V46" s="222"/>
      <c r="W46" s="267">
        <f>SUM(W9:W39)</f>
        <v>0</v>
      </c>
      <c r="X46" s="268"/>
      <c r="Y46" s="67"/>
    </row>
    <row r="47" spans="1:51" ht="15.95" customHeight="1">
      <c r="A47" s="58"/>
      <c r="B47" s="108"/>
      <c r="C47" s="109"/>
      <c r="D47" s="110"/>
      <c r="E47" s="110"/>
      <c r="F47" s="110"/>
      <c r="G47" s="110"/>
      <c r="H47" s="110"/>
      <c r="I47" s="110"/>
      <c r="J47" s="110"/>
      <c r="K47" s="110"/>
      <c r="L47" s="110"/>
      <c r="M47" s="130"/>
      <c r="N47" s="25"/>
      <c r="O47" s="122"/>
      <c r="P47" s="25"/>
      <c r="Q47" s="25"/>
      <c r="R47" s="25"/>
      <c r="S47" s="25"/>
      <c r="T47" s="232" t="s">
        <v>18</v>
      </c>
      <c r="U47" s="233"/>
      <c r="V47" s="234"/>
      <c r="W47" s="269">
        <f>SUM(X9:X39)</f>
        <v>0</v>
      </c>
      <c r="X47" s="270"/>
      <c r="Y47" s="67"/>
    </row>
    <row r="48" spans="1:51" ht="7.5" customHeight="1">
      <c r="A48" s="58"/>
      <c r="B48" s="111"/>
      <c r="C48" s="112"/>
      <c r="D48" s="113"/>
      <c r="E48" s="113"/>
      <c r="F48" s="113"/>
      <c r="G48" s="113"/>
      <c r="H48" s="113"/>
      <c r="I48" s="113"/>
      <c r="J48" s="113"/>
      <c r="K48" s="113"/>
      <c r="L48" s="113"/>
      <c r="M48" s="131"/>
      <c r="N48" s="25"/>
      <c r="O48" s="122"/>
      <c r="P48" s="25"/>
      <c r="Q48" s="25"/>
      <c r="R48" s="25"/>
      <c r="S48" s="25"/>
      <c r="T48" s="4"/>
      <c r="U48" s="4"/>
      <c r="V48" s="4"/>
      <c r="W48" s="74"/>
      <c r="X48" s="10"/>
      <c r="Y48" s="67"/>
    </row>
    <row r="49" spans="1:25" ht="15.95" customHeight="1">
      <c r="A49" s="58"/>
      <c r="B49" s="111"/>
      <c r="C49" s="112"/>
      <c r="D49" s="113"/>
      <c r="E49" s="113"/>
      <c r="F49" s="113"/>
      <c r="G49" s="113"/>
      <c r="H49" s="113"/>
      <c r="I49" s="113"/>
      <c r="J49" s="113"/>
      <c r="K49" s="113"/>
      <c r="L49" s="113"/>
      <c r="M49" s="131"/>
      <c r="N49" s="25"/>
      <c r="O49" s="122"/>
      <c r="P49" s="25"/>
      <c r="Q49" s="25"/>
      <c r="R49" s="25"/>
      <c r="S49" s="25"/>
      <c r="T49" s="235" t="s">
        <v>45</v>
      </c>
      <c r="U49" s="236"/>
      <c r="V49" s="237"/>
      <c r="W49" s="271">
        <f>SUM(W41:W47)</f>
        <v>0</v>
      </c>
      <c r="X49" s="272"/>
      <c r="Y49" s="67"/>
    </row>
    <row r="50" spans="1:25" ht="15.95" customHeight="1">
      <c r="A50" s="58"/>
      <c r="B50" s="111"/>
      <c r="C50" s="225"/>
      <c r="D50" s="226"/>
      <c r="E50" s="226"/>
      <c r="F50" s="226"/>
      <c r="G50" s="226"/>
      <c r="H50" s="113"/>
      <c r="I50" s="182"/>
      <c r="J50" s="225"/>
      <c r="K50" s="226"/>
      <c r="L50" s="226"/>
      <c r="M50" s="131"/>
      <c r="N50" s="25"/>
      <c r="O50" s="122"/>
      <c r="P50" s="25"/>
      <c r="Q50" s="25"/>
      <c r="R50" s="25"/>
      <c r="S50" s="25"/>
      <c r="T50" s="241" t="s">
        <v>16</v>
      </c>
      <c r="U50" s="242"/>
      <c r="V50" s="243"/>
      <c r="W50" s="223">
        <f>M5*-1</f>
        <v>0</v>
      </c>
      <c r="X50" s="224"/>
      <c r="Y50" s="68"/>
    </row>
    <row r="51" spans="1:25" ht="15.95" customHeight="1">
      <c r="A51" s="59"/>
      <c r="B51" s="114"/>
      <c r="C51" s="115" t="s">
        <v>20</v>
      </c>
      <c r="D51" s="116"/>
      <c r="E51" s="117" t="s">
        <v>21</v>
      </c>
      <c r="F51" s="116"/>
      <c r="G51" s="116"/>
      <c r="H51" s="117"/>
      <c r="I51" s="116"/>
      <c r="J51" s="183" t="s">
        <v>422</v>
      </c>
      <c r="K51" s="116"/>
      <c r="L51" s="116"/>
      <c r="M51" s="132"/>
      <c r="N51" s="25"/>
      <c r="O51" s="122"/>
      <c r="P51" s="25"/>
      <c r="Q51" s="25"/>
      <c r="R51" s="25"/>
      <c r="S51" s="25"/>
      <c r="T51" s="227" t="s">
        <v>53</v>
      </c>
      <c r="U51" s="228"/>
      <c r="V51" s="229"/>
      <c r="W51" s="259">
        <f>W49+W50</f>
        <v>0</v>
      </c>
      <c r="X51" s="260"/>
      <c r="Y51" s="67"/>
    </row>
    <row r="52" spans="1:25">
      <c r="A52" s="58"/>
      <c r="B52" s="58"/>
      <c r="C52" s="69"/>
      <c r="D52" s="58"/>
      <c r="E52" s="58"/>
      <c r="F52" s="58"/>
      <c r="G52" s="58"/>
      <c r="H52" s="58"/>
      <c r="I52" s="58"/>
      <c r="J52" s="58"/>
      <c r="K52" s="58"/>
      <c r="L52" s="58"/>
      <c r="M52" s="58"/>
      <c r="N52" s="58"/>
      <c r="O52" s="58"/>
      <c r="P52" s="58"/>
      <c r="Q52" s="58"/>
      <c r="R52" s="58"/>
      <c r="S52" s="58"/>
      <c r="T52" s="58"/>
      <c r="U52" s="58"/>
      <c r="V52" s="58"/>
      <c r="W52" s="58"/>
      <c r="X52" s="58"/>
      <c r="Y52" s="64"/>
    </row>
    <row r="53" spans="1:25" hidden="1">
      <c r="A53" s="58"/>
      <c r="B53" s="58"/>
      <c r="C53" s="69"/>
      <c r="D53" s="58"/>
      <c r="E53" s="58"/>
      <c r="F53" s="58"/>
      <c r="G53" s="58"/>
      <c r="H53" s="58"/>
      <c r="I53" s="58"/>
      <c r="J53" s="58"/>
      <c r="K53" s="58"/>
      <c r="L53" s="58"/>
      <c r="M53" s="58"/>
      <c r="N53" s="58"/>
      <c r="O53" s="58"/>
      <c r="P53" s="58"/>
      <c r="Q53" s="58"/>
      <c r="R53" s="58"/>
      <c r="S53" s="58"/>
      <c r="T53" s="58"/>
      <c r="U53" s="58"/>
      <c r="V53" s="58"/>
      <c r="W53" s="58"/>
      <c r="X53" s="58"/>
      <c r="Y53" s="64"/>
    </row>
  </sheetData>
  <sheetProtection password="E6E7" sheet="1" objects="1" scenarios="1" selectLockedCells="1"/>
  <mergeCells count="44">
    <mergeCell ref="W51:X51"/>
    <mergeCell ref="M3:P3"/>
    <mergeCell ref="M4:P4"/>
    <mergeCell ref="M5:P5"/>
    <mergeCell ref="W44:X44"/>
    <mergeCell ref="W45:X45"/>
    <mergeCell ref="W46:X46"/>
    <mergeCell ref="W47:X47"/>
    <mergeCell ref="W49:X49"/>
    <mergeCell ref="P7:R7"/>
    <mergeCell ref="J7:N7"/>
    <mergeCell ref="W41:X41"/>
    <mergeCell ref="W42:X42"/>
    <mergeCell ref="W43:X43"/>
    <mergeCell ref="Q8:R8"/>
    <mergeCell ref="N43:Q44"/>
    <mergeCell ref="B6:X6"/>
    <mergeCell ref="B4:C4"/>
    <mergeCell ref="D4:H4"/>
    <mergeCell ref="B5:C5"/>
    <mergeCell ref="D5:H5"/>
    <mergeCell ref="K4:L4"/>
    <mergeCell ref="K5:L5"/>
    <mergeCell ref="T51:V51"/>
    <mergeCell ref="B44:C44"/>
    <mergeCell ref="T46:V46"/>
    <mergeCell ref="T47:V47"/>
    <mergeCell ref="T49:V49"/>
    <mergeCell ref="T44:V44"/>
    <mergeCell ref="T45:V45"/>
    <mergeCell ref="T50:V50"/>
    <mergeCell ref="B40:X40"/>
    <mergeCell ref="B41:C41"/>
    <mergeCell ref="T41:V41"/>
    <mergeCell ref="T42:V42"/>
    <mergeCell ref="W50:X50"/>
    <mergeCell ref="C50:D50"/>
    <mergeCell ref="E50:G50"/>
    <mergeCell ref="J50:L50"/>
    <mergeCell ref="B1:X1"/>
    <mergeCell ref="B2:X2"/>
    <mergeCell ref="B3:C3"/>
    <mergeCell ref="D3:H3"/>
    <mergeCell ref="K3:L3"/>
  </mergeCells>
  <conditionalFormatting sqref="U9:X39">
    <cfRule type="expression" dxfId="5" priority="10" stopIfTrue="1">
      <formula>IF(T9="Inland",TRUE,FALSE)</formula>
    </cfRule>
    <cfRule type="expression" dxfId="4" priority="11" stopIfTrue="1">
      <formula>IF(T9="Keines",TRUE,FALSE)</formula>
    </cfRule>
    <cfRule type="expression" dxfId="3" priority="12" stopIfTrue="1">
      <formula>IF(T9&lt;&gt;"Keines",TRUE,FALSE)</formula>
    </cfRule>
  </conditionalFormatting>
  <conditionalFormatting sqref="K9:K39">
    <cfRule type="expression" dxfId="2" priority="13" stopIfTrue="1">
      <formula>IF(J9="Inland",TRUE,FALSE)</formula>
    </cfRule>
    <cfRule type="expression" dxfId="1" priority="14" stopIfTrue="1">
      <formula>IF(J9="Keines",TRUE,FALSE)</formula>
    </cfRule>
    <cfRule type="expression" dxfId="0" priority="15" stopIfTrue="1">
      <formula>IF(J9&lt;&gt;"Keines",TRUE,FALSE)</formula>
    </cfRule>
  </conditionalFormatting>
  <dataValidations count="9">
    <dataValidation type="list" allowBlank="1" showInputMessage="1" showErrorMessage="1" sqref="J9:J39">
      <formula1>Laender</formula1>
    </dataValidation>
    <dataValidation type="time" allowBlank="1" showInputMessage="1" showErrorMessage="1" sqref="F9:G39">
      <formula1>0</formula1>
      <formula2>0.999305555555556</formula2>
    </dataValidation>
    <dataValidation type="textLength" operator="greaterThanOrEqual" allowBlank="1" showInputMessage="1" showErrorMessage="1" sqref="C9:D39">
      <formula1>3</formula1>
    </dataValidation>
    <dataValidation type="list" allowBlank="1" showInputMessage="1" showErrorMessage="1" sqref="Q9:Q39 L9:N39">
      <formula1>"Ja,Nein"</formula1>
    </dataValidation>
    <dataValidation type="custom" allowBlank="1" showInputMessage="1" showErrorMessage="1" error="Bei eintägigen Reisen können keine Übernachtungskosten erfasst werden!" sqref="P9:P39">
      <formula1>$E9&lt;&gt;"Eintägig"</formula1>
    </dataValidation>
    <dataValidation type="decimal" allowBlank="1" showInputMessage="1" showErrorMessage="1" sqref="M5 Q5:R5">
      <formula1>0</formula1>
      <formula2>1000000</formula2>
    </dataValidation>
    <dataValidation type="list" allowBlank="1" showInputMessage="1" showErrorMessage="1" sqref="B9:B39">
      <formula1>Tage</formula1>
    </dataValidation>
    <dataValidation type="list" allowBlank="1" showInputMessage="1" showErrorMessage="1" sqref="E9:E39">
      <formula1>"Eintägig,Zweitägig,Zweitägig ohne Ü.,Drei-/Mehrtägig"</formula1>
    </dataValidation>
    <dataValidation type="textLength" allowBlank="1" showInputMessage="1" showErrorMessage="1" sqref="C50:D50">
      <formula1>1</formula1>
      <formula2>37</formula2>
    </dataValidation>
  </dataValidations>
  <printOptions horizontalCentered="1"/>
  <pageMargins left="0.39370078740157483" right="0.39370078740157483" top="0.59055118110236227" bottom="0.39370078740157483" header="0" footer="0"/>
  <pageSetup paperSize="9" scale="59" orientation="landscape" r:id="rId1"/>
  <headerFooter alignWithMargins="0"/>
  <rowBreaks count="1" manualBreakCount="1">
    <brk id="39" min="1" max="20" man="1"/>
  </rowBreaks>
  <drawing r:id="rId2"/>
  <legacyDrawing r:id="rId3"/>
  <controls>
    <mc:AlternateContent xmlns:mc="http://schemas.openxmlformats.org/markup-compatibility/2006">
      <mc:Choice Requires="x14">
        <control shapeId="3090" r:id="rId4" name="OptionButton3">
          <controlPr defaultSize="0" autoLine="0" r:id="rId5">
            <anchor moveWithCells="1">
              <from>
                <xdr:col>5</xdr:col>
                <xdr:colOff>457200</xdr:colOff>
                <xdr:row>41</xdr:row>
                <xdr:rowOff>161925</xdr:rowOff>
              </from>
              <to>
                <xdr:col>9</xdr:col>
                <xdr:colOff>295275</xdr:colOff>
                <xdr:row>43</xdr:row>
                <xdr:rowOff>28575</xdr:rowOff>
              </to>
            </anchor>
          </controlPr>
        </control>
      </mc:Choice>
      <mc:Fallback>
        <control shapeId="3090" r:id="rId4" name="OptionButton3"/>
      </mc:Fallback>
    </mc:AlternateContent>
    <mc:AlternateContent xmlns:mc="http://schemas.openxmlformats.org/markup-compatibility/2006">
      <mc:Choice Requires="x14">
        <control shapeId="3088" r:id="rId6" name="OptionButton1">
          <controlPr defaultSize="0" autoLine="0" r:id="rId7">
            <anchor moveWithCells="1">
              <from>
                <xdr:col>5</xdr:col>
                <xdr:colOff>457200</xdr:colOff>
                <xdr:row>40</xdr:row>
                <xdr:rowOff>152400</xdr:rowOff>
              </from>
              <to>
                <xdr:col>7</xdr:col>
                <xdr:colOff>28575</xdr:colOff>
                <xdr:row>42</xdr:row>
                <xdr:rowOff>19050</xdr:rowOff>
              </to>
            </anchor>
          </controlPr>
        </control>
      </mc:Choice>
      <mc:Fallback>
        <control shapeId="3088" r:id="rId6"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M138"/>
  <sheetViews>
    <sheetView showGridLines="0" showRowColHeaders="0" showOutlineSymbols="0" zoomScaleNormal="100" zoomScaleSheetLayoutView="100" workbookViewId="0">
      <pane ySplit="1" topLeftCell="A90" activePane="bottomLeft" state="frozen"/>
      <selection pane="bottomLeft" activeCell="D3" sqref="D3"/>
    </sheetView>
  </sheetViews>
  <sheetFormatPr baseColWidth="10" defaultColWidth="0" defaultRowHeight="12.75" zeroHeight="1"/>
  <cols>
    <col min="1" max="1" width="1.28515625" customWidth="1"/>
    <col min="2" max="2" width="17.7109375" customWidth="1"/>
    <col min="3" max="3" width="2.140625" customWidth="1"/>
    <col min="4" max="6" width="11.42578125" customWidth="1"/>
    <col min="7" max="7" width="14.7109375" customWidth="1"/>
    <col min="8" max="8" width="8.42578125" customWidth="1"/>
    <col min="9" max="9" width="2.140625" customWidth="1"/>
    <col min="10" max="10" width="16.5703125" customWidth="1"/>
    <col min="11" max="11" width="11.42578125" customWidth="1"/>
    <col min="12" max="12" width="14.28515625" customWidth="1"/>
    <col min="13" max="13" width="2.42578125" customWidth="1"/>
    <col min="14" max="16384" width="11.42578125" hidden="1"/>
  </cols>
  <sheetData>
    <row r="1" spans="2:12" ht="42" customHeight="1">
      <c r="B1" s="309" t="s">
        <v>46</v>
      </c>
      <c r="C1" s="310"/>
      <c r="D1" s="310"/>
      <c r="E1" s="310"/>
      <c r="F1" s="310"/>
      <c r="G1" s="310"/>
      <c r="H1" s="310"/>
      <c r="I1" s="310"/>
      <c r="J1" s="310"/>
      <c r="K1" s="310"/>
      <c r="L1" s="311"/>
    </row>
    <row r="2" spans="2:12" ht="8.1" customHeight="1">
      <c r="B2" s="159"/>
      <c r="C2" s="160"/>
      <c r="D2" s="160"/>
      <c r="E2" s="160"/>
      <c r="F2" s="160"/>
      <c r="G2" s="160"/>
      <c r="H2" s="160"/>
      <c r="I2" s="160"/>
      <c r="J2" s="160"/>
      <c r="K2" s="160"/>
      <c r="L2" s="161"/>
    </row>
    <row r="3" spans="2:12" ht="13.5" customHeight="1">
      <c r="B3" s="166" t="s">
        <v>364</v>
      </c>
      <c r="C3" s="162" t="s">
        <v>365</v>
      </c>
      <c r="D3" s="162" t="s">
        <v>433</v>
      </c>
      <c r="E3" s="163"/>
      <c r="F3" s="163"/>
      <c r="G3" s="163"/>
      <c r="H3" s="162" t="s">
        <v>366</v>
      </c>
      <c r="I3" s="162" t="s">
        <v>365</v>
      </c>
      <c r="J3" s="162" t="s">
        <v>375</v>
      </c>
      <c r="K3" s="163"/>
      <c r="L3" s="161"/>
    </row>
    <row r="4" spans="2:12" ht="13.5" customHeight="1">
      <c r="B4" s="166" t="s">
        <v>370</v>
      </c>
      <c r="C4" s="162" t="s">
        <v>365</v>
      </c>
      <c r="D4" s="162" t="s">
        <v>432</v>
      </c>
      <c r="E4" s="163"/>
      <c r="F4" s="163"/>
      <c r="G4" s="163"/>
      <c r="H4" s="162" t="s">
        <v>367</v>
      </c>
      <c r="I4" s="162" t="s">
        <v>365</v>
      </c>
      <c r="J4" s="165" t="s">
        <v>374</v>
      </c>
      <c r="K4" s="163"/>
      <c r="L4" s="161"/>
    </row>
    <row r="5" spans="2:12" ht="13.5" customHeight="1">
      <c r="B5" s="166" t="s">
        <v>371</v>
      </c>
      <c r="C5" s="162" t="s">
        <v>365</v>
      </c>
      <c r="D5" s="162" t="s">
        <v>372</v>
      </c>
      <c r="E5" s="163"/>
      <c r="F5" s="163"/>
      <c r="G5" s="163"/>
      <c r="H5" s="162" t="s">
        <v>368</v>
      </c>
      <c r="I5" s="162" t="s">
        <v>365</v>
      </c>
      <c r="J5" s="165" t="s">
        <v>369</v>
      </c>
      <c r="K5" s="163"/>
      <c r="L5" s="161"/>
    </row>
    <row r="6" spans="2:12" ht="13.5" customHeight="1">
      <c r="B6" s="167"/>
      <c r="C6" s="164"/>
      <c r="D6" s="162" t="s">
        <v>373</v>
      </c>
      <c r="E6" s="163"/>
      <c r="F6" s="163"/>
      <c r="G6" s="163"/>
      <c r="K6" s="163"/>
      <c r="L6" s="161"/>
    </row>
    <row r="7" spans="2:12" ht="13.5" hidden="1" customHeight="1">
      <c r="B7" s="167"/>
      <c r="C7" s="164"/>
      <c r="D7" s="164"/>
      <c r="E7" s="163"/>
      <c r="F7" s="163"/>
      <c r="G7" s="163"/>
      <c r="K7" s="163"/>
      <c r="L7" s="161"/>
    </row>
    <row r="8" spans="2:12" ht="13.5" hidden="1" customHeight="1">
      <c r="B8" s="143"/>
      <c r="E8" s="160"/>
      <c r="F8" s="160"/>
      <c r="G8" s="160"/>
      <c r="K8" s="160"/>
      <c r="L8" s="161"/>
    </row>
    <row r="9" spans="2:12" ht="15" customHeight="1">
      <c r="B9" s="150"/>
      <c r="C9" s="144"/>
      <c r="D9" s="144"/>
      <c r="E9" s="144"/>
      <c r="F9" s="144"/>
      <c r="G9" s="144"/>
      <c r="H9" s="144"/>
      <c r="I9" s="144"/>
      <c r="J9" s="144"/>
      <c r="K9" s="144"/>
      <c r="L9" s="145"/>
    </row>
    <row r="10" spans="2:12" ht="24" customHeight="1">
      <c r="B10" s="291" t="s">
        <v>8</v>
      </c>
      <c r="C10" s="292"/>
      <c r="D10" s="292"/>
      <c r="E10" s="292"/>
      <c r="F10" s="292"/>
      <c r="G10" s="292"/>
      <c r="H10" s="292"/>
      <c r="I10" s="292"/>
      <c r="J10" s="292"/>
      <c r="K10" s="292"/>
      <c r="L10" s="293"/>
    </row>
    <row r="11" spans="2:12" ht="21" customHeight="1">
      <c r="B11" s="319" t="s">
        <v>48</v>
      </c>
      <c r="C11" s="304"/>
      <c r="D11" s="304"/>
      <c r="E11" s="304"/>
      <c r="F11" s="304"/>
      <c r="G11" s="304"/>
      <c r="H11" s="304"/>
      <c r="I11" s="304"/>
      <c r="J11" s="304"/>
      <c r="K11" s="304"/>
      <c r="L11" s="305"/>
    </row>
    <row r="12" spans="2:12" ht="33" customHeight="1">
      <c r="B12" s="288" t="s">
        <v>27</v>
      </c>
      <c r="C12" s="289"/>
      <c r="D12" s="289"/>
      <c r="E12" s="289"/>
      <c r="F12" s="289"/>
      <c r="G12" s="289"/>
      <c r="H12" s="289"/>
      <c r="I12" s="289"/>
      <c r="J12" s="289"/>
      <c r="K12" s="289"/>
      <c r="L12" s="290"/>
    </row>
    <row r="13" spans="2:12" ht="23.25" customHeight="1">
      <c r="B13" s="294" t="s">
        <v>388</v>
      </c>
      <c r="C13" s="295"/>
      <c r="D13" s="295"/>
      <c r="E13" s="295"/>
      <c r="F13" s="295"/>
      <c r="G13" s="295"/>
      <c r="H13" s="295"/>
      <c r="I13" s="295"/>
      <c r="J13" s="295"/>
      <c r="K13" s="295"/>
      <c r="L13" s="296"/>
    </row>
    <row r="14" spans="2:12" ht="21" customHeight="1">
      <c r="B14" s="291" t="s">
        <v>356</v>
      </c>
      <c r="C14" s="292"/>
      <c r="D14" s="292"/>
      <c r="E14" s="292"/>
      <c r="F14" s="292"/>
      <c r="G14" s="292"/>
      <c r="H14" s="292"/>
      <c r="I14" s="292"/>
      <c r="J14" s="292"/>
      <c r="K14" s="292"/>
      <c r="L14" s="293"/>
    </row>
    <row r="15" spans="2:12" ht="21" customHeight="1">
      <c r="B15" s="154" t="s">
        <v>357</v>
      </c>
      <c r="C15" s="152"/>
      <c r="D15" s="152"/>
      <c r="E15" s="152"/>
      <c r="F15" s="152"/>
      <c r="G15" s="152"/>
      <c r="H15" s="152"/>
      <c r="I15" s="152"/>
      <c r="J15" s="152"/>
      <c r="K15" s="152"/>
      <c r="L15" s="153"/>
    </row>
    <row r="16" spans="2:12" ht="21" customHeight="1">
      <c r="B16" s="143"/>
      <c r="C16" s="152"/>
      <c r="D16" s="152"/>
      <c r="E16" s="152"/>
      <c r="F16" s="152"/>
      <c r="G16" s="152"/>
      <c r="H16" s="152"/>
      <c r="I16" s="152"/>
      <c r="J16" s="152"/>
      <c r="K16" s="152"/>
      <c r="L16" s="153"/>
    </row>
    <row r="17" spans="2:12" ht="21" customHeight="1">
      <c r="B17" s="143"/>
      <c r="C17" s="152"/>
      <c r="D17" s="152"/>
      <c r="E17" s="152"/>
      <c r="F17" s="152"/>
      <c r="G17" s="152"/>
      <c r="H17" s="152"/>
      <c r="I17" s="152"/>
      <c r="J17" s="152"/>
      <c r="K17" s="152"/>
      <c r="L17" s="153"/>
    </row>
    <row r="18" spans="2:12" ht="21" customHeight="1">
      <c r="B18" s="143"/>
      <c r="C18" s="152"/>
      <c r="D18" s="152"/>
      <c r="E18" s="152"/>
      <c r="F18" s="152"/>
      <c r="G18" s="152"/>
      <c r="H18" s="152"/>
      <c r="I18" s="152"/>
      <c r="J18" s="152"/>
      <c r="K18" s="152"/>
      <c r="L18" s="153"/>
    </row>
    <row r="19" spans="2:12" ht="21" customHeight="1">
      <c r="B19" s="143"/>
      <c r="C19" s="152"/>
      <c r="D19" s="152"/>
      <c r="E19" s="152"/>
      <c r="F19" s="152"/>
      <c r="G19" s="152"/>
      <c r="H19" s="152"/>
      <c r="I19" s="152"/>
      <c r="J19" s="152"/>
      <c r="K19" s="152"/>
      <c r="L19" s="153"/>
    </row>
    <row r="20" spans="2:12" ht="21" customHeight="1">
      <c r="B20" s="143"/>
      <c r="C20" s="152"/>
      <c r="D20" s="152"/>
      <c r="E20" s="152"/>
      <c r="F20" s="152"/>
      <c r="G20" s="152"/>
      <c r="H20" s="152"/>
      <c r="I20" s="152"/>
      <c r="J20" s="152"/>
      <c r="K20" s="152"/>
      <c r="L20" s="153"/>
    </row>
    <row r="21" spans="2:12" ht="21" customHeight="1">
      <c r="B21" s="143"/>
      <c r="C21" s="152"/>
      <c r="D21" s="152"/>
      <c r="E21" s="152"/>
      <c r="F21" s="152"/>
      <c r="G21" s="152"/>
      <c r="H21" s="152"/>
      <c r="I21" s="152"/>
      <c r="J21" s="152"/>
      <c r="K21" s="152"/>
      <c r="L21" s="153"/>
    </row>
    <row r="22" spans="2:12" ht="34.5" customHeight="1">
      <c r="B22" s="155" t="s">
        <v>359</v>
      </c>
      <c r="C22" s="152"/>
      <c r="D22" s="152"/>
      <c r="E22" s="152"/>
      <c r="F22" s="152"/>
      <c r="G22" s="152"/>
      <c r="H22" s="152"/>
      <c r="I22" s="152"/>
      <c r="J22" s="152"/>
      <c r="K22" s="152"/>
      <c r="L22" s="153"/>
    </row>
    <row r="23" spans="2:12" ht="14.25" customHeight="1">
      <c r="B23" s="143"/>
      <c r="C23" s="152"/>
      <c r="D23" s="152"/>
      <c r="E23" s="152"/>
      <c r="F23" s="152"/>
      <c r="G23" s="152"/>
      <c r="H23" s="152"/>
      <c r="I23" s="152"/>
      <c r="J23" s="152"/>
      <c r="K23" s="152"/>
      <c r="L23" s="153"/>
    </row>
    <row r="24" spans="2:12" ht="21.75" customHeight="1">
      <c r="B24" s="154" t="s">
        <v>358</v>
      </c>
      <c r="C24" s="152"/>
      <c r="D24" s="152"/>
      <c r="E24" s="152"/>
      <c r="F24" s="152"/>
      <c r="G24" s="152"/>
      <c r="H24" s="152"/>
      <c r="I24" s="152"/>
      <c r="J24" s="152"/>
      <c r="K24" s="152"/>
      <c r="L24" s="153"/>
    </row>
    <row r="25" spans="2:12" ht="23.25" customHeight="1">
      <c r="B25" s="143"/>
      <c r="C25" s="152"/>
      <c r="D25" s="152"/>
      <c r="E25" s="152"/>
      <c r="F25" s="152"/>
      <c r="G25" s="152"/>
      <c r="H25" s="152"/>
      <c r="I25" s="152"/>
      <c r="J25" s="152"/>
      <c r="K25" s="152"/>
      <c r="L25" s="153"/>
    </row>
    <row r="26" spans="2:12" ht="21" customHeight="1">
      <c r="B26" s="143"/>
      <c r="C26" s="152"/>
      <c r="D26" s="152"/>
      <c r="E26" s="152"/>
      <c r="F26" s="152"/>
      <c r="G26" s="152"/>
      <c r="H26" s="152"/>
      <c r="I26" s="152"/>
      <c r="J26" s="152"/>
      <c r="K26" s="152"/>
      <c r="L26" s="153"/>
    </row>
    <row r="27" spans="2:12" ht="21" customHeight="1">
      <c r="B27" s="143"/>
      <c r="C27" s="152"/>
      <c r="D27" s="152"/>
      <c r="E27" s="152"/>
      <c r="F27" s="152"/>
      <c r="G27" s="152"/>
      <c r="H27" s="152"/>
      <c r="I27" s="152"/>
      <c r="J27" s="152"/>
      <c r="K27" s="152"/>
      <c r="L27" s="153"/>
    </row>
    <row r="28" spans="2:12" ht="21" customHeight="1">
      <c r="B28" s="143"/>
      <c r="C28" s="152"/>
      <c r="D28" s="152"/>
      <c r="E28" s="152"/>
      <c r="F28" s="152"/>
      <c r="G28" s="152"/>
      <c r="H28" s="152"/>
      <c r="I28" s="152"/>
      <c r="J28" s="152"/>
      <c r="K28" s="152"/>
      <c r="L28" s="153"/>
    </row>
    <row r="29" spans="2:12" ht="21" customHeight="1">
      <c r="B29" s="143"/>
      <c r="C29" s="152"/>
      <c r="D29" s="152"/>
      <c r="E29" s="152"/>
      <c r="F29" s="152"/>
      <c r="G29" s="152"/>
      <c r="H29" s="152"/>
      <c r="I29" s="152"/>
      <c r="J29" s="152"/>
      <c r="K29" s="152"/>
      <c r="L29" s="153"/>
    </row>
    <row r="30" spans="2:12" ht="21" customHeight="1">
      <c r="B30" s="143"/>
      <c r="C30" s="152"/>
      <c r="D30" s="152"/>
      <c r="E30" s="152"/>
      <c r="F30" s="152"/>
      <c r="G30" s="152"/>
      <c r="H30" s="152"/>
      <c r="I30" s="152"/>
      <c r="J30" s="152"/>
      <c r="K30" s="152"/>
      <c r="L30" s="153"/>
    </row>
    <row r="31" spans="2:12" ht="12.75" customHeight="1">
      <c r="B31" s="143"/>
      <c r="C31" s="152"/>
      <c r="D31" s="152"/>
      <c r="E31" s="152"/>
      <c r="F31" s="152"/>
      <c r="G31" s="152"/>
      <c r="H31" s="152"/>
      <c r="I31" s="152"/>
      <c r="J31" s="152"/>
      <c r="K31" s="152"/>
      <c r="L31" s="153"/>
    </row>
    <row r="32" spans="2:12" ht="21.75" customHeight="1">
      <c r="B32" s="155" t="s">
        <v>328</v>
      </c>
      <c r="C32" s="152"/>
      <c r="D32" s="152"/>
      <c r="E32" s="152"/>
      <c r="F32" s="152"/>
      <c r="G32" s="152"/>
      <c r="H32" s="152"/>
      <c r="I32" s="152"/>
      <c r="J32" s="152"/>
      <c r="K32" s="152"/>
      <c r="L32" s="153"/>
    </row>
    <row r="33" spans="2:12">
      <c r="B33" s="155" t="s">
        <v>384</v>
      </c>
      <c r="C33" s="152"/>
      <c r="D33" s="152"/>
      <c r="E33" s="152"/>
      <c r="F33" s="152"/>
      <c r="G33" s="152"/>
      <c r="H33" s="152"/>
      <c r="I33" s="152"/>
      <c r="J33" s="152"/>
      <c r="K33" s="152"/>
      <c r="L33" s="153"/>
    </row>
    <row r="34" spans="2:12" ht="14.25" customHeight="1">
      <c r="B34" s="155" t="s">
        <v>378</v>
      </c>
      <c r="C34" s="152"/>
      <c r="D34" s="152"/>
      <c r="E34" s="152"/>
      <c r="F34" s="152"/>
      <c r="G34" s="152"/>
      <c r="H34" s="152"/>
      <c r="I34" s="152"/>
      <c r="J34" s="152"/>
      <c r="K34" s="152"/>
      <c r="L34" s="153"/>
    </row>
    <row r="35" spans="2:12" ht="14.25" customHeight="1">
      <c r="B35" s="155"/>
      <c r="C35" s="152"/>
      <c r="D35" s="152"/>
      <c r="E35" s="152"/>
      <c r="F35" s="152"/>
      <c r="G35" s="152"/>
      <c r="H35" s="152"/>
      <c r="I35" s="152"/>
      <c r="J35" s="152"/>
      <c r="K35" s="152"/>
      <c r="L35" s="153"/>
    </row>
    <row r="36" spans="2:12" ht="21.75" customHeight="1">
      <c r="B36" s="154" t="s">
        <v>379</v>
      </c>
      <c r="C36" s="152"/>
      <c r="D36" s="152"/>
      <c r="E36" s="152"/>
      <c r="F36" s="152"/>
      <c r="G36" s="152"/>
      <c r="H36" s="152"/>
      <c r="I36" s="152"/>
      <c r="J36" s="152"/>
      <c r="K36" s="152"/>
      <c r="L36" s="153"/>
    </row>
    <row r="37" spans="2:12" ht="14.25" customHeight="1">
      <c r="B37" s="143"/>
      <c r="C37" s="152"/>
      <c r="D37" s="152"/>
      <c r="E37" s="152"/>
      <c r="F37" s="152"/>
      <c r="G37" s="152"/>
      <c r="H37" s="152"/>
      <c r="I37" s="152"/>
      <c r="J37" s="152"/>
      <c r="K37" s="152"/>
      <c r="L37" s="153"/>
    </row>
    <row r="38" spans="2:12" ht="14.25" customHeight="1">
      <c r="B38" s="155"/>
      <c r="C38" s="152"/>
      <c r="D38" s="152"/>
      <c r="E38" s="152"/>
      <c r="F38" s="152"/>
      <c r="G38" s="152"/>
      <c r="H38" s="152"/>
      <c r="I38" s="152"/>
      <c r="K38" s="152"/>
      <c r="L38" s="153"/>
    </row>
    <row r="39" spans="2:12" ht="14.25" customHeight="1">
      <c r="B39" s="155"/>
      <c r="C39" s="152"/>
      <c r="D39" s="152"/>
      <c r="E39" s="152"/>
      <c r="F39" s="152"/>
      <c r="G39" s="152"/>
      <c r="H39" s="152"/>
      <c r="I39" s="152"/>
      <c r="J39" s="152"/>
      <c r="K39" s="152"/>
      <c r="L39" s="153"/>
    </row>
    <row r="40" spans="2:12" ht="14.25" customHeight="1">
      <c r="B40" s="155"/>
      <c r="C40" s="152"/>
      <c r="D40" s="152"/>
      <c r="E40" s="152"/>
      <c r="F40" s="152"/>
      <c r="G40" s="152"/>
      <c r="H40" s="152"/>
      <c r="I40" s="152"/>
      <c r="J40" s="152"/>
      <c r="K40" s="152"/>
      <c r="L40" s="153"/>
    </row>
    <row r="41" spans="2:12" ht="14.25" customHeight="1">
      <c r="B41" s="155"/>
      <c r="C41" s="152"/>
      <c r="D41" s="152"/>
      <c r="E41" s="152"/>
      <c r="F41" s="152"/>
      <c r="G41" s="152"/>
      <c r="H41" s="152"/>
      <c r="I41" s="152"/>
      <c r="J41" s="152"/>
      <c r="K41" s="152"/>
      <c r="L41" s="153"/>
    </row>
    <row r="42" spans="2:12" ht="14.25" customHeight="1">
      <c r="B42" s="155"/>
      <c r="C42" s="152"/>
      <c r="D42" s="152"/>
      <c r="E42" s="152"/>
      <c r="F42" s="152"/>
      <c r="G42" s="152"/>
      <c r="H42" s="152"/>
      <c r="I42" s="152"/>
      <c r="J42" s="152"/>
      <c r="K42" s="152"/>
      <c r="L42" s="153"/>
    </row>
    <row r="43" spans="2:12" ht="14.25" customHeight="1">
      <c r="B43" s="155" t="s">
        <v>383</v>
      </c>
      <c r="C43" s="152"/>
      <c r="D43" s="152"/>
      <c r="E43" s="152"/>
      <c r="F43" s="152"/>
      <c r="G43" s="152"/>
      <c r="H43" s="152"/>
      <c r="I43" s="152"/>
      <c r="J43" s="152"/>
      <c r="K43" s="152"/>
      <c r="L43" s="153"/>
    </row>
    <row r="44" spans="2:12" ht="14.25" customHeight="1">
      <c r="B44" s="155" t="s">
        <v>384</v>
      </c>
      <c r="C44" s="152"/>
      <c r="D44" s="152"/>
      <c r="E44" s="152"/>
      <c r="F44" s="152"/>
      <c r="G44" s="152"/>
      <c r="H44" s="152"/>
      <c r="I44" s="152"/>
      <c r="J44" s="152"/>
      <c r="K44" s="152"/>
      <c r="L44" s="153"/>
    </row>
    <row r="45" spans="2:12" ht="14.25" customHeight="1">
      <c r="B45" s="155" t="s">
        <v>385</v>
      </c>
      <c r="C45" s="152"/>
      <c r="D45" s="152"/>
      <c r="E45" s="152"/>
      <c r="F45" s="152"/>
      <c r="G45" s="152"/>
      <c r="H45" s="152"/>
      <c r="I45" s="152"/>
      <c r="J45" s="152"/>
      <c r="K45" s="152"/>
      <c r="L45" s="153"/>
    </row>
    <row r="46" spans="2:12" ht="14.25" customHeight="1">
      <c r="B46" s="155" t="s">
        <v>386</v>
      </c>
      <c r="C46" s="152"/>
      <c r="D46" s="152"/>
      <c r="E46" s="152"/>
      <c r="F46" s="152"/>
      <c r="G46" s="152"/>
      <c r="H46" s="152"/>
      <c r="I46" s="152"/>
      <c r="J46" s="152"/>
      <c r="K46" s="152"/>
      <c r="L46" s="153"/>
    </row>
    <row r="47" spans="2:12" ht="14.25" customHeight="1">
      <c r="B47" s="155" t="s">
        <v>387</v>
      </c>
      <c r="C47" s="152"/>
      <c r="D47" s="152"/>
      <c r="E47" s="152"/>
      <c r="F47" s="152"/>
      <c r="G47" s="152"/>
      <c r="H47" s="152"/>
      <c r="I47" s="152"/>
      <c r="J47" s="152"/>
      <c r="K47" s="152"/>
      <c r="L47" s="153"/>
    </row>
    <row r="48" spans="2:12" ht="14.25" customHeight="1">
      <c r="B48" s="155"/>
      <c r="C48" s="152"/>
      <c r="D48" s="152"/>
      <c r="E48" s="152"/>
      <c r="F48" s="152"/>
      <c r="G48" s="152"/>
      <c r="H48" s="152"/>
      <c r="I48" s="152"/>
      <c r="J48" s="152"/>
      <c r="K48" s="152"/>
      <c r="L48" s="153"/>
    </row>
    <row r="49" spans="2:12" ht="21.75" customHeight="1">
      <c r="B49" s="154" t="s">
        <v>360</v>
      </c>
      <c r="C49" s="152"/>
      <c r="D49" s="152"/>
      <c r="E49" s="152"/>
      <c r="F49" s="152"/>
      <c r="G49" s="152"/>
      <c r="H49" s="152"/>
      <c r="I49" s="152"/>
      <c r="J49" s="152"/>
      <c r="K49" s="152"/>
      <c r="L49" s="153"/>
    </row>
    <row r="50" spans="2:12" ht="21" customHeight="1">
      <c r="B50" s="143"/>
      <c r="C50" s="152"/>
      <c r="D50" s="152"/>
      <c r="E50" s="152"/>
      <c r="F50" s="152"/>
      <c r="G50" s="152"/>
      <c r="H50" s="152"/>
      <c r="I50" s="152"/>
      <c r="J50" s="152"/>
      <c r="K50" s="152"/>
      <c r="L50" s="153"/>
    </row>
    <row r="51" spans="2:12" ht="21" customHeight="1">
      <c r="B51" s="143"/>
      <c r="C51" s="152"/>
      <c r="D51" s="152"/>
      <c r="E51" s="152"/>
      <c r="F51" s="152"/>
      <c r="G51" s="152"/>
      <c r="H51" s="152"/>
      <c r="I51" s="152"/>
      <c r="J51" s="152"/>
      <c r="K51" s="152"/>
      <c r="L51" s="153"/>
    </row>
    <row r="52" spans="2:12" ht="21" customHeight="1">
      <c r="B52" s="143"/>
      <c r="C52" s="152"/>
      <c r="D52" s="152"/>
      <c r="E52" s="152"/>
      <c r="F52" s="152"/>
      <c r="G52" s="152"/>
      <c r="H52" s="152"/>
      <c r="I52" s="152"/>
      <c r="J52" s="152"/>
      <c r="K52" s="152"/>
      <c r="L52" s="153"/>
    </row>
    <row r="53" spans="2:12" ht="21" customHeight="1">
      <c r="B53" s="143"/>
      <c r="C53" s="152"/>
      <c r="D53" s="152"/>
      <c r="E53" s="152"/>
      <c r="F53" s="152"/>
      <c r="G53" s="152"/>
      <c r="H53" s="152"/>
      <c r="I53" s="152"/>
      <c r="J53" s="152"/>
      <c r="K53" s="152"/>
      <c r="L53" s="153"/>
    </row>
    <row r="54" spans="2:12" ht="21" customHeight="1">
      <c r="B54" s="143"/>
      <c r="C54" s="152"/>
      <c r="D54" s="152"/>
      <c r="E54" s="152"/>
      <c r="F54" s="152"/>
      <c r="G54" s="152"/>
      <c r="H54" s="152"/>
      <c r="I54" s="152"/>
      <c r="J54" s="152"/>
      <c r="K54" s="152"/>
      <c r="L54" s="153"/>
    </row>
    <row r="55" spans="2:12" ht="21" customHeight="1">
      <c r="B55" s="143"/>
      <c r="C55" s="152"/>
      <c r="D55" s="152"/>
      <c r="E55" s="152"/>
      <c r="F55" s="152"/>
      <c r="G55" s="152"/>
      <c r="H55" s="152"/>
      <c r="I55" s="152"/>
      <c r="J55" s="152"/>
      <c r="K55" s="152"/>
      <c r="L55" s="153"/>
    </row>
    <row r="56" spans="2:12" ht="21" customHeight="1">
      <c r="B56" s="143"/>
      <c r="C56" s="152"/>
      <c r="D56" s="152"/>
      <c r="E56" s="152"/>
      <c r="F56" s="152"/>
      <c r="G56" s="152"/>
      <c r="H56" s="152"/>
      <c r="I56" s="152"/>
      <c r="J56" s="152"/>
      <c r="K56" s="152"/>
      <c r="L56" s="153"/>
    </row>
    <row r="57" spans="2:12" ht="21" customHeight="1">
      <c r="B57" s="155" t="s">
        <v>361</v>
      </c>
      <c r="C57" s="152"/>
      <c r="D57" s="152"/>
      <c r="E57" s="152"/>
      <c r="F57" s="152"/>
      <c r="G57" s="152"/>
      <c r="H57" s="152"/>
      <c r="I57" s="152"/>
      <c r="J57" s="152"/>
      <c r="K57" s="152"/>
      <c r="L57" s="153"/>
    </row>
    <row r="58" spans="2:12">
      <c r="B58" s="155" t="s">
        <v>362</v>
      </c>
      <c r="C58" s="152"/>
      <c r="D58" s="152"/>
      <c r="E58" s="152"/>
      <c r="F58" s="152"/>
      <c r="G58" s="152"/>
      <c r="H58" s="152"/>
      <c r="I58" s="152"/>
      <c r="J58" s="152"/>
      <c r="K58" s="152"/>
      <c r="L58" s="153"/>
    </row>
    <row r="59" spans="2:12" ht="4.5" customHeight="1">
      <c r="B59" s="155"/>
      <c r="C59" s="152"/>
      <c r="D59" s="152"/>
      <c r="E59" s="152"/>
      <c r="F59" s="152"/>
      <c r="G59" s="152"/>
      <c r="H59" s="152"/>
      <c r="I59" s="152"/>
      <c r="J59" s="152"/>
      <c r="K59" s="152"/>
      <c r="L59" s="153"/>
    </row>
    <row r="60" spans="2:12" ht="6.75" customHeight="1">
      <c r="B60" s="143"/>
      <c r="C60" s="152"/>
      <c r="D60" s="152"/>
      <c r="E60" s="152"/>
      <c r="F60" s="152"/>
      <c r="G60" s="152"/>
      <c r="H60" s="152"/>
      <c r="I60" s="152"/>
      <c r="J60" s="152"/>
      <c r="K60" s="152"/>
      <c r="L60" s="153"/>
    </row>
    <row r="61" spans="2:12" ht="9" customHeight="1">
      <c r="B61" s="285"/>
      <c r="C61" s="286"/>
      <c r="D61" s="286"/>
      <c r="E61" s="286"/>
      <c r="F61" s="286"/>
      <c r="G61" s="286"/>
      <c r="H61" s="286"/>
      <c r="I61" s="286"/>
      <c r="J61" s="286"/>
      <c r="K61" s="286"/>
      <c r="L61" s="287"/>
    </row>
    <row r="62" spans="2:12" ht="7.5" customHeight="1">
      <c r="B62" s="156"/>
      <c r="C62" s="157"/>
      <c r="D62" s="157"/>
      <c r="E62" s="157"/>
      <c r="F62" s="157"/>
      <c r="G62" s="157"/>
      <c r="H62" s="157"/>
      <c r="I62" s="157"/>
      <c r="J62" s="157"/>
      <c r="K62" s="157"/>
      <c r="L62" s="158"/>
    </row>
    <row r="63" spans="2:12" ht="24" customHeight="1">
      <c r="B63" s="291" t="s">
        <v>9</v>
      </c>
      <c r="C63" s="292"/>
      <c r="D63" s="292"/>
      <c r="E63" s="292"/>
      <c r="F63" s="292"/>
      <c r="G63" s="292"/>
      <c r="H63" s="292"/>
      <c r="I63" s="292"/>
      <c r="J63" s="292"/>
      <c r="K63" s="292"/>
      <c r="L63" s="293"/>
    </row>
    <row r="64" spans="2:12" ht="21" customHeight="1">
      <c r="B64" s="297" t="s">
        <v>330</v>
      </c>
      <c r="C64" s="298"/>
      <c r="D64" s="298"/>
      <c r="E64" s="298"/>
      <c r="F64" s="298"/>
      <c r="G64" s="298"/>
      <c r="H64" s="298"/>
      <c r="I64" s="298"/>
      <c r="J64" s="298"/>
      <c r="K64" s="298"/>
      <c r="L64" s="299"/>
    </row>
    <row r="65" spans="2:12" ht="7.5" customHeight="1">
      <c r="B65" s="146"/>
      <c r="C65" s="147"/>
      <c r="D65" s="147"/>
      <c r="E65" s="147"/>
      <c r="F65" s="147"/>
      <c r="G65" s="147"/>
      <c r="H65" s="147"/>
      <c r="I65" s="147"/>
      <c r="J65" s="147"/>
      <c r="K65" s="147"/>
      <c r="L65" s="148"/>
    </row>
    <row r="66" spans="2:12" ht="24" customHeight="1">
      <c r="B66" s="291" t="s">
        <v>7</v>
      </c>
      <c r="C66" s="292"/>
      <c r="D66" s="292"/>
      <c r="E66" s="292"/>
      <c r="F66" s="292"/>
      <c r="G66" s="292"/>
      <c r="H66" s="292"/>
      <c r="I66" s="292"/>
      <c r="J66" s="292"/>
      <c r="K66" s="292"/>
      <c r="L66" s="293"/>
    </row>
    <row r="67" spans="2:12" ht="21" customHeight="1">
      <c r="B67" s="297" t="s">
        <v>341</v>
      </c>
      <c r="C67" s="298"/>
      <c r="D67" s="298"/>
      <c r="E67" s="298"/>
      <c r="F67" s="298"/>
      <c r="G67" s="298"/>
      <c r="H67" s="298"/>
      <c r="I67" s="298"/>
      <c r="J67" s="298"/>
      <c r="K67" s="298"/>
      <c r="L67" s="299"/>
    </row>
    <row r="68" spans="2:12" ht="7.5" customHeight="1">
      <c r="B68" s="146"/>
      <c r="C68" s="147"/>
      <c r="D68" s="147"/>
      <c r="E68" s="149"/>
      <c r="F68" s="147"/>
      <c r="G68" s="147"/>
      <c r="H68" s="147"/>
      <c r="I68" s="147"/>
      <c r="J68" s="147"/>
      <c r="K68" s="147"/>
      <c r="L68" s="148"/>
    </row>
    <row r="69" spans="2:12" ht="24" customHeight="1">
      <c r="B69" s="291" t="s">
        <v>13</v>
      </c>
      <c r="C69" s="292"/>
      <c r="D69" s="292"/>
      <c r="E69" s="292"/>
      <c r="F69" s="292"/>
      <c r="G69" s="292"/>
      <c r="H69" s="292"/>
      <c r="I69" s="292"/>
      <c r="J69" s="292"/>
      <c r="K69" s="292"/>
      <c r="L69" s="293"/>
    </row>
    <row r="70" spans="2:12" ht="24" customHeight="1">
      <c r="B70" s="297" t="s">
        <v>342</v>
      </c>
      <c r="C70" s="298"/>
      <c r="D70" s="298"/>
      <c r="E70" s="298"/>
      <c r="F70" s="298"/>
      <c r="G70" s="298"/>
      <c r="H70" s="298"/>
      <c r="I70" s="298"/>
      <c r="J70" s="298"/>
      <c r="K70" s="298"/>
      <c r="L70" s="299"/>
    </row>
    <row r="71" spans="2:12" ht="7.5" customHeight="1">
      <c r="B71" s="146"/>
      <c r="C71" s="147"/>
      <c r="D71" s="147"/>
      <c r="E71" s="147"/>
      <c r="F71" s="147"/>
      <c r="G71" s="147"/>
      <c r="H71" s="147"/>
      <c r="I71" s="147"/>
      <c r="J71" s="147"/>
      <c r="K71" s="147"/>
      <c r="L71" s="148"/>
    </row>
    <row r="72" spans="2:12" ht="24" customHeight="1">
      <c r="B72" s="291" t="s">
        <v>10</v>
      </c>
      <c r="C72" s="292"/>
      <c r="D72" s="292"/>
      <c r="E72" s="292"/>
      <c r="F72" s="292"/>
      <c r="G72" s="292"/>
      <c r="H72" s="292"/>
      <c r="I72" s="292"/>
      <c r="J72" s="292"/>
      <c r="K72" s="292"/>
      <c r="L72" s="293"/>
    </row>
    <row r="73" spans="2:12" ht="31.5" customHeight="1">
      <c r="B73" s="313" t="s">
        <v>343</v>
      </c>
      <c r="C73" s="314"/>
      <c r="D73" s="314"/>
      <c r="E73" s="314"/>
      <c r="F73" s="314"/>
      <c r="G73" s="314"/>
      <c r="H73" s="314"/>
      <c r="I73" s="314"/>
      <c r="J73" s="314"/>
      <c r="K73" s="314"/>
      <c r="L73" s="315"/>
    </row>
    <row r="74" spans="2:12" ht="20.25" customHeight="1">
      <c r="B74" s="300" t="s">
        <v>416</v>
      </c>
      <c r="C74" s="301"/>
      <c r="D74" s="301"/>
      <c r="E74" s="301"/>
      <c r="F74" s="301"/>
      <c r="G74" s="301"/>
      <c r="H74" s="301"/>
      <c r="I74" s="301"/>
      <c r="J74" s="301"/>
      <c r="K74" s="301"/>
      <c r="L74" s="302"/>
    </row>
    <row r="75" spans="2:12" ht="30" customHeight="1">
      <c r="B75" s="318" t="s">
        <v>344</v>
      </c>
      <c r="C75" s="289"/>
      <c r="D75" s="289"/>
      <c r="E75" s="289"/>
      <c r="F75" s="289"/>
      <c r="G75" s="289"/>
      <c r="H75" s="289"/>
      <c r="I75" s="289"/>
      <c r="J75" s="289"/>
      <c r="K75" s="289"/>
      <c r="L75" s="290"/>
    </row>
    <row r="76" spans="2:12" ht="7.5" customHeight="1">
      <c r="B76" s="146"/>
      <c r="C76" s="147"/>
      <c r="D76" s="147"/>
      <c r="E76" s="147"/>
      <c r="F76" s="147"/>
      <c r="G76" s="147"/>
      <c r="H76" s="147"/>
      <c r="I76" s="147"/>
      <c r="J76" s="147"/>
      <c r="K76" s="147"/>
      <c r="L76" s="148"/>
    </row>
    <row r="77" spans="2:12" ht="24" customHeight="1">
      <c r="B77" s="291" t="s">
        <v>11</v>
      </c>
      <c r="C77" s="292"/>
      <c r="D77" s="292"/>
      <c r="E77" s="292"/>
      <c r="F77" s="292"/>
      <c r="G77" s="292"/>
      <c r="H77" s="292"/>
      <c r="I77" s="292"/>
      <c r="J77" s="292"/>
      <c r="K77" s="292"/>
      <c r="L77" s="293"/>
    </row>
    <row r="78" spans="2:12" ht="18" customHeight="1">
      <c r="B78" s="303" t="s">
        <v>331</v>
      </c>
      <c r="C78" s="304"/>
      <c r="D78" s="304"/>
      <c r="E78" s="304"/>
      <c r="F78" s="304"/>
      <c r="G78" s="304"/>
      <c r="H78" s="304"/>
      <c r="I78" s="304"/>
      <c r="J78" s="304"/>
      <c r="K78" s="304"/>
      <c r="L78" s="305"/>
    </row>
    <row r="79" spans="2:12" ht="18" customHeight="1">
      <c r="B79" s="306" t="s">
        <v>345</v>
      </c>
      <c r="C79" s="307"/>
      <c r="D79" s="307"/>
      <c r="E79" s="307"/>
      <c r="F79" s="307"/>
      <c r="G79" s="307"/>
      <c r="H79" s="307"/>
      <c r="I79" s="307"/>
      <c r="J79" s="307"/>
      <c r="K79" s="307"/>
      <c r="L79" s="308"/>
    </row>
    <row r="80" spans="2:12" ht="7.5" customHeight="1">
      <c r="B80" s="146"/>
      <c r="C80" s="147"/>
      <c r="D80" s="147"/>
      <c r="E80" s="147"/>
      <c r="F80" s="147"/>
      <c r="G80" s="147"/>
      <c r="H80" s="147"/>
      <c r="I80" s="147"/>
      <c r="J80" s="147"/>
      <c r="K80" s="147"/>
      <c r="L80" s="148"/>
    </row>
    <row r="81" spans="2:12" ht="24" customHeight="1">
      <c r="B81" s="291" t="s">
        <v>22</v>
      </c>
      <c r="C81" s="292"/>
      <c r="D81" s="292"/>
      <c r="E81" s="292"/>
      <c r="F81" s="292"/>
      <c r="G81" s="292"/>
      <c r="H81" s="292"/>
      <c r="I81" s="292"/>
      <c r="J81" s="292"/>
      <c r="K81" s="292"/>
      <c r="L81" s="293"/>
    </row>
    <row r="82" spans="2:12" ht="21" customHeight="1">
      <c r="B82" s="312" t="s">
        <v>23</v>
      </c>
      <c r="C82" s="298"/>
      <c r="D82" s="298"/>
      <c r="E82" s="298"/>
      <c r="F82" s="298"/>
      <c r="G82" s="298"/>
      <c r="H82" s="298"/>
      <c r="I82" s="298"/>
      <c r="J82" s="298"/>
      <c r="K82" s="298"/>
      <c r="L82" s="299"/>
    </row>
    <row r="83" spans="2:12" ht="18" customHeight="1">
      <c r="B83" s="133" t="s">
        <v>2</v>
      </c>
      <c r="C83" s="321" t="s">
        <v>28</v>
      </c>
      <c r="D83" s="301"/>
      <c r="E83" s="301"/>
      <c r="F83" s="301"/>
      <c r="G83" s="301"/>
      <c r="H83" s="301"/>
      <c r="I83" s="301"/>
      <c r="J83" s="301"/>
      <c r="K83" s="301"/>
      <c r="L83" s="302"/>
    </row>
    <row r="84" spans="2:12" ht="14.25" customHeight="1">
      <c r="B84" s="133"/>
      <c r="C84" s="326" t="s">
        <v>332</v>
      </c>
      <c r="D84" s="286"/>
      <c r="E84" s="286"/>
      <c r="F84" s="286"/>
      <c r="G84" s="286"/>
      <c r="H84" s="286"/>
      <c r="I84" s="286"/>
      <c r="J84" s="286"/>
      <c r="K84" s="286"/>
      <c r="L84" s="287"/>
    </row>
    <row r="85" spans="2:12" ht="18" customHeight="1">
      <c r="B85" s="133"/>
      <c r="C85" s="321" t="s">
        <v>333</v>
      </c>
      <c r="D85" s="301"/>
      <c r="E85" s="301"/>
      <c r="F85" s="301"/>
      <c r="G85" s="301"/>
      <c r="H85" s="301"/>
      <c r="I85" s="301"/>
      <c r="J85" s="301"/>
      <c r="K85" s="301"/>
      <c r="L85" s="302"/>
    </row>
    <row r="86" spans="2:12" ht="30" customHeight="1">
      <c r="B86" s="133" t="s">
        <v>3</v>
      </c>
      <c r="C86" s="327" t="s">
        <v>346</v>
      </c>
      <c r="D86" s="324"/>
      <c r="E86" s="324"/>
      <c r="F86" s="324"/>
      <c r="G86" s="324"/>
      <c r="H86" s="324"/>
      <c r="I86" s="324"/>
      <c r="J86" s="324"/>
      <c r="K86" s="324"/>
      <c r="L86" s="325"/>
    </row>
    <row r="87" spans="2:12" ht="29.25" customHeight="1">
      <c r="B87" s="133" t="s">
        <v>334</v>
      </c>
      <c r="C87" s="320" t="s">
        <v>347</v>
      </c>
      <c r="D87" s="289"/>
      <c r="E87" s="289"/>
      <c r="F87" s="289"/>
      <c r="G87" s="289"/>
      <c r="H87" s="289"/>
      <c r="I87" s="289"/>
      <c r="J87" s="289"/>
      <c r="K87" s="289"/>
      <c r="L87" s="290"/>
    </row>
    <row r="88" spans="2:12" ht="29.25" customHeight="1">
      <c r="B88" s="133" t="s">
        <v>348</v>
      </c>
      <c r="C88" s="320" t="s">
        <v>349</v>
      </c>
      <c r="D88" s="289"/>
      <c r="E88" s="289"/>
      <c r="F88" s="289"/>
      <c r="G88" s="289"/>
      <c r="H88" s="289"/>
      <c r="I88" s="289"/>
      <c r="J88" s="289"/>
      <c r="K88" s="289"/>
      <c r="L88" s="290"/>
    </row>
    <row r="89" spans="2:12" ht="29.25" customHeight="1">
      <c r="B89" s="133" t="s">
        <v>350</v>
      </c>
      <c r="C89" s="320" t="s">
        <v>351</v>
      </c>
      <c r="D89" s="289"/>
      <c r="E89" s="289"/>
      <c r="F89" s="289"/>
      <c r="G89" s="289"/>
      <c r="H89" s="289"/>
      <c r="I89" s="289"/>
      <c r="J89" s="289"/>
      <c r="K89" s="289"/>
      <c r="L89" s="290"/>
    </row>
    <row r="90" spans="2:12" ht="7.5" customHeight="1">
      <c r="B90" s="146"/>
      <c r="C90" s="147"/>
      <c r="D90" s="147"/>
      <c r="E90" s="147"/>
      <c r="F90" s="147"/>
      <c r="G90" s="147"/>
      <c r="H90" s="147"/>
      <c r="I90" s="147"/>
      <c r="J90" s="147"/>
      <c r="K90" s="147"/>
      <c r="L90" s="148"/>
    </row>
    <row r="91" spans="2:12" ht="24" customHeight="1">
      <c r="B91" s="291" t="s">
        <v>24</v>
      </c>
      <c r="C91" s="292"/>
      <c r="D91" s="292"/>
      <c r="E91" s="292"/>
      <c r="F91" s="292"/>
      <c r="G91" s="292"/>
      <c r="H91" s="292"/>
      <c r="I91" s="292"/>
      <c r="J91" s="292"/>
      <c r="K91" s="292"/>
      <c r="L91" s="293"/>
    </row>
    <row r="92" spans="2:12" ht="21" customHeight="1">
      <c r="B92" s="312" t="s">
        <v>25</v>
      </c>
      <c r="C92" s="298"/>
      <c r="D92" s="298"/>
      <c r="E92" s="298"/>
      <c r="F92" s="298"/>
      <c r="G92" s="298"/>
      <c r="H92" s="298"/>
      <c r="I92" s="298"/>
      <c r="J92" s="298"/>
      <c r="K92" s="298"/>
      <c r="L92" s="299"/>
    </row>
    <row r="93" spans="2:12">
      <c r="B93" s="5" t="s">
        <v>2</v>
      </c>
      <c r="C93" s="324" t="s">
        <v>26</v>
      </c>
      <c r="D93" s="324"/>
      <c r="E93" s="324"/>
      <c r="F93" s="324"/>
      <c r="G93" s="324"/>
      <c r="H93" s="324"/>
      <c r="I93" s="324"/>
      <c r="J93" s="324"/>
      <c r="K93" s="324"/>
      <c r="L93" s="325"/>
    </row>
    <row r="94" spans="2:12" ht="18.75" customHeight="1">
      <c r="B94" s="5"/>
      <c r="C94" s="322" t="s">
        <v>19</v>
      </c>
      <c r="D94" s="322"/>
      <c r="E94" s="322"/>
      <c r="F94" s="322"/>
      <c r="G94" s="322"/>
      <c r="H94" s="322"/>
      <c r="I94" s="322"/>
      <c r="J94" s="322"/>
      <c r="K94" s="322"/>
      <c r="L94" s="323"/>
    </row>
    <row r="95" spans="2:12">
      <c r="B95" s="6" t="s">
        <v>0</v>
      </c>
      <c r="C95" s="316" t="s">
        <v>12</v>
      </c>
      <c r="D95" s="316"/>
      <c r="E95" s="316"/>
      <c r="F95" s="316"/>
      <c r="G95" s="316"/>
      <c r="H95" s="316"/>
      <c r="I95" s="316"/>
      <c r="J95" s="316"/>
      <c r="K95" s="316"/>
      <c r="L95" s="317"/>
    </row>
    <row r="96" spans="2:12" ht="27.75" customHeight="1">
      <c r="B96" s="7"/>
      <c r="C96" s="330" t="s">
        <v>421</v>
      </c>
      <c r="D96" s="322"/>
      <c r="E96" s="322"/>
      <c r="F96" s="322"/>
      <c r="G96" s="322"/>
      <c r="H96" s="322"/>
      <c r="I96" s="322"/>
      <c r="J96" s="322"/>
      <c r="K96" s="322"/>
      <c r="L96" s="323"/>
    </row>
    <row r="97" spans="2:12" ht="7.5" customHeight="1">
      <c r="B97" s="146"/>
      <c r="C97" s="147"/>
      <c r="D97" s="147"/>
      <c r="E97" s="147"/>
      <c r="F97" s="147"/>
      <c r="G97" s="147"/>
      <c r="H97" s="147"/>
      <c r="I97" s="147"/>
      <c r="J97" s="147"/>
      <c r="K97" s="147"/>
      <c r="L97" s="148"/>
    </row>
    <row r="98" spans="2:12" ht="24" customHeight="1">
      <c r="B98" s="291" t="s">
        <v>417</v>
      </c>
      <c r="C98" s="292"/>
      <c r="D98" s="292"/>
      <c r="E98" s="292"/>
      <c r="F98" s="292"/>
      <c r="G98" s="292"/>
      <c r="H98" s="292"/>
      <c r="I98" s="292"/>
      <c r="J98" s="292"/>
      <c r="K98" s="292"/>
      <c r="L98" s="293"/>
    </row>
    <row r="99" spans="2:12" ht="21" customHeight="1">
      <c r="B99" s="312" t="s">
        <v>418</v>
      </c>
      <c r="C99" s="298"/>
      <c r="D99" s="298"/>
      <c r="E99" s="298"/>
      <c r="F99" s="298"/>
      <c r="G99" s="298"/>
      <c r="H99" s="298"/>
      <c r="I99" s="298"/>
      <c r="J99" s="298"/>
      <c r="K99" s="298"/>
      <c r="L99" s="299"/>
    </row>
    <row r="100" spans="2:12">
      <c r="B100" s="146"/>
      <c r="C100" s="147"/>
      <c r="D100" s="147"/>
      <c r="E100" s="147"/>
      <c r="F100" s="147"/>
      <c r="G100" s="147"/>
      <c r="H100" s="147"/>
      <c r="I100" s="147"/>
      <c r="J100" s="147"/>
      <c r="K100" s="147"/>
      <c r="L100" s="148"/>
    </row>
    <row r="101" spans="2:12" ht="24" customHeight="1">
      <c r="B101" s="291" t="s">
        <v>419</v>
      </c>
      <c r="C101" s="292"/>
      <c r="D101" s="292"/>
      <c r="E101" s="292"/>
      <c r="F101" s="292"/>
      <c r="G101" s="292"/>
      <c r="H101" s="292"/>
      <c r="I101" s="292"/>
      <c r="J101" s="292"/>
      <c r="K101" s="292"/>
      <c r="L101" s="293"/>
    </row>
    <row r="102" spans="2:12" ht="28.5" customHeight="1">
      <c r="B102" s="331" t="s">
        <v>420</v>
      </c>
      <c r="C102" s="332"/>
      <c r="D102" s="332"/>
      <c r="E102" s="332"/>
      <c r="F102" s="332"/>
      <c r="G102" s="332"/>
      <c r="H102" s="332"/>
      <c r="I102" s="332"/>
      <c r="J102" s="332"/>
      <c r="K102" s="332"/>
      <c r="L102" s="333"/>
    </row>
    <row r="103" spans="2:12" ht="7.5" customHeight="1">
      <c r="B103" s="146"/>
      <c r="C103" s="147"/>
      <c r="D103" s="147"/>
      <c r="E103" s="147"/>
      <c r="F103" s="147"/>
      <c r="G103" s="147"/>
      <c r="H103" s="147"/>
      <c r="I103" s="147"/>
      <c r="J103" s="147"/>
      <c r="K103" s="147"/>
      <c r="L103" s="148"/>
    </row>
    <row r="104" spans="2:12" ht="24" customHeight="1">
      <c r="B104" s="291" t="s">
        <v>352</v>
      </c>
      <c r="C104" s="292"/>
      <c r="D104" s="292"/>
      <c r="E104" s="292"/>
      <c r="F104" s="292"/>
      <c r="G104" s="292"/>
      <c r="H104" s="292"/>
      <c r="I104" s="292"/>
      <c r="J104" s="292"/>
      <c r="K104" s="292"/>
      <c r="L104" s="293"/>
    </row>
    <row r="105" spans="2:12" ht="18" customHeight="1">
      <c r="B105" s="329" t="s">
        <v>47</v>
      </c>
      <c r="C105" s="304"/>
      <c r="D105" s="304"/>
      <c r="E105" s="304"/>
      <c r="F105" s="304"/>
      <c r="G105" s="304"/>
      <c r="H105" s="304"/>
      <c r="I105" s="304"/>
      <c r="J105" s="304"/>
      <c r="K105" s="304"/>
      <c r="L105" s="305"/>
    </row>
    <row r="106" spans="2:12" ht="18" customHeight="1">
      <c r="B106" s="328" t="s">
        <v>353</v>
      </c>
      <c r="C106" s="307"/>
      <c r="D106" s="307"/>
      <c r="E106" s="307"/>
      <c r="F106" s="307"/>
      <c r="G106" s="307"/>
      <c r="H106" s="307"/>
      <c r="I106" s="307"/>
      <c r="J106" s="307"/>
      <c r="K106" s="307"/>
      <c r="L106" s="308"/>
    </row>
    <row r="107" spans="2:12" ht="7.5" customHeight="1">
      <c r="B107" s="146"/>
      <c r="C107" s="147"/>
      <c r="D107" s="147"/>
      <c r="E107" s="147"/>
      <c r="F107" s="147"/>
      <c r="G107" s="147"/>
      <c r="H107" s="147"/>
      <c r="I107" s="147"/>
      <c r="J107" s="147"/>
      <c r="K107" s="147"/>
      <c r="L107" s="148"/>
    </row>
    <row r="108" spans="2:12" ht="24" customHeight="1">
      <c r="B108" s="291" t="s">
        <v>354</v>
      </c>
      <c r="C108" s="292"/>
      <c r="D108" s="292"/>
      <c r="E108" s="292"/>
      <c r="F108" s="292"/>
      <c r="G108" s="292"/>
      <c r="H108" s="292"/>
      <c r="I108" s="292"/>
      <c r="J108" s="292"/>
      <c r="K108" s="292"/>
      <c r="L108" s="293"/>
    </row>
    <row r="109" spans="2:12" ht="35.25" customHeight="1">
      <c r="B109" s="331" t="s">
        <v>363</v>
      </c>
      <c r="C109" s="332"/>
      <c r="D109" s="332"/>
      <c r="E109" s="332"/>
      <c r="F109" s="332"/>
      <c r="G109" s="332"/>
      <c r="H109" s="332"/>
      <c r="I109" s="332"/>
      <c r="J109" s="332"/>
      <c r="K109" s="332"/>
      <c r="L109" s="333"/>
    </row>
    <row r="110" spans="2:12" ht="4.5" customHeight="1">
      <c r="B110" s="150"/>
      <c r="C110" s="142"/>
      <c r="D110" s="142"/>
      <c r="E110" s="142"/>
      <c r="F110" s="142"/>
      <c r="G110" s="142"/>
      <c r="H110" s="142"/>
      <c r="I110" s="142"/>
      <c r="J110" s="142"/>
      <c r="K110" s="142"/>
      <c r="L110" s="151"/>
    </row>
    <row r="111" spans="2:12" ht="24" customHeight="1">
      <c r="B111" s="291" t="s">
        <v>429</v>
      </c>
      <c r="C111" s="292"/>
      <c r="D111" s="292"/>
      <c r="E111" s="292"/>
      <c r="F111" s="292"/>
      <c r="G111" s="292"/>
      <c r="H111" s="292"/>
      <c r="I111" s="292"/>
      <c r="J111" s="292"/>
      <c r="K111" s="292"/>
      <c r="L111" s="293"/>
    </row>
    <row r="112" spans="2:12" ht="34.5" customHeight="1">
      <c r="B112" s="331" t="s">
        <v>427</v>
      </c>
      <c r="C112" s="298"/>
      <c r="D112" s="298"/>
      <c r="E112" s="298"/>
      <c r="F112" s="298"/>
      <c r="G112" s="298"/>
      <c r="H112" s="298"/>
      <c r="I112" s="298"/>
      <c r="J112" s="298"/>
      <c r="K112" s="298"/>
      <c r="L112" s="299"/>
    </row>
    <row r="113" spans="2:12" ht="29.25" customHeight="1">
      <c r="B113" s="318" t="s">
        <v>428</v>
      </c>
      <c r="C113" s="289"/>
      <c r="D113" s="289"/>
      <c r="E113" s="289"/>
      <c r="F113" s="289"/>
      <c r="G113" s="289"/>
      <c r="H113" s="289"/>
      <c r="I113" s="289"/>
      <c r="J113" s="289"/>
      <c r="K113" s="289"/>
      <c r="L113" s="290"/>
    </row>
    <row r="114" spans="2:12">
      <c r="B114" s="143"/>
      <c r="C114" s="144"/>
      <c r="D114" s="144"/>
      <c r="E114" s="144"/>
      <c r="F114" s="144"/>
      <c r="G114" s="144"/>
      <c r="H114" s="144"/>
      <c r="I114" s="144"/>
      <c r="J114" s="144"/>
      <c r="K114" s="144"/>
      <c r="L114" s="145"/>
    </row>
    <row r="115" spans="2:12">
      <c r="B115" s="143"/>
      <c r="C115" s="144"/>
      <c r="D115" s="144"/>
      <c r="E115" s="144"/>
      <c r="F115" s="144"/>
      <c r="G115" s="144"/>
      <c r="H115" s="144"/>
      <c r="I115" s="144"/>
      <c r="J115" s="144"/>
      <c r="K115" s="144"/>
      <c r="L115" s="145"/>
    </row>
    <row r="116" spans="2:12">
      <c r="B116" s="143"/>
      <c r="C116" s="144"/>
      <c r="D116" s="144"/>
      <c r="E116" s="144"/>
      <c r="F116" s="144"/>
      <c r="G116" s="144"/>
      <c r="H116" s="144"/>
      <c r="I116" s="144"/>
      <c r="J116" s="144"/>
      <c r="K116" s="144"/>
      <c r="L116" s="145"/>
    </row>
    <row r="117" spans="2:12">
      <c r="B117" s="143"/>
      <c r="C117" s="144"/>
      <c r="D117" s="144"/>
      <c r="E117" s="144"/>
      <c r="F117" s="144"/>
      <c r="G117" s="144"/>
      <c r="H117" s="144"/>
      <c r="I117" s="144"/>
      <c r="J117" s="144"/>
      <c r="K117" s="144"/>
      <c r="L117" s="145"/>
    </row>
    <row r="118" spans="2:12">
      <c r="B118" s="143"/>
      <c r="C118" s="144"/>
      <c r="D118" s="144"/>
      <c r="E118" s="144"/>
      <c r="F118" s="144"/>
      <c r="G118" s="144"/>
      <c r="H118" s="144"/>
      <c r="I118" s="144"/>
      <c r="J118" s="144"/>
      <c r="K118" s="144"/>
      <c r="L118" s="145"/>
    </row>
    <row r="119" spans="2:12">
      <c r="B119" s="143"/>
      <c r="C119" s="144"/>
      <c r="D119" s="144"/>
      <c r="E119" s="144"/>
      <c r="F119" s="144"/>
      <c r="G119" s="144"/>
      <c r="H119" s="144"/>
      <c r="I119" s="144"/>
      <c r="J119" s="144"/>
      <c r="K119" s="144"/>
      <c r="L119" s="145"/>
    </row>
    <row r="120" spans="2:12">
      <c r="B120" s="143"/>
      <c r="C120" s="144"/>
      <c r="D120" s="144"/>
      <c r="E120" s="144"/>
      <c r="F120" s="144"/>
      <c r="G120" s="144"/>
      <c r="H120" s="144"/>
      <c r="I120" s="144"/>
      <c r="J120" s="144"/>
      <c r="K120" s="144"/>
      <c r="L120" s="145"/>
    </row>
    <row r="121" spans="2:12">
      <c r="B121" s="143"/>
      <c r="C121" s="144"/>
      <c r="D121" s="144"/>
      <c r="E121" s="144"/>
      <c r="F121" s="144"/>
      <c r="G121" s="144"/>
      <c r="H121" s="144"/>
      <c r="I121" s="144"/>
      <c r="J121" s="144"/>
      <c r="K121" s="144"/>
      <c r="L121" s="145"/>
    </row>
    <row r="122" spans="2:12">
      <c r="B122" s="143"/>
      <c r="C122" s="144"/>
      <c r="D122" s="144"/>
      <c r="E122" s="144"/>
      <c r="F122" s="144"/>
      <c r="G122" s="144"/>
      <c r="H122" s="144"/>
      <c r="I122" s="144"/>
      <c r="J122" s="144"/>
      <c r="K122" s="144"/>
      <c r="L122" s="145"/>
    </row>
    <row r="123" spans="2:12">
      <c r="B123" s="143"/>
      <c r="C123" s="144"/>
      <c r="D123" s="144"/>
      <c r="E123" s="144"/>
      <c r="F123" s="144"/>
      <c r="G123" s="144"/>
      <c r="H123" s="144"/>
      <c r="I123" s="144"/>
      <c r="J123" s="144"/>
      <c r="K123" s="144"/>
      <c r="L123" s="145"/>
    </row>
    <row r="124" spans="2:12">
      <c r="B124" s="143"/>
      <c r="C124" s="144"/>
      <c r="D124" s="144"/>
      <c r="E124" s="144"/>
      <c r="F124" s="144"/>
      <c r="G124" s="144"/>
      <c r="H124" s="144"/>
      <c r="I124" s="144"/>
      <c r="J124" s="144"/>
      <c r="K124" s="144"/>
      <c r="L124" s="145"/>
    </row>
    <row r="125" spans="2:12">
      <c r="B125" s="143"/>
      <c r="C125" s="144"/>
      <c r="D125" s="144"/>
      <c r="E125" s="144"/>
      <c r="F125" s="144"/>
      <c r="G125" s="144"/>
      <c r="H125" s="144"/>
      <c r="I125" s="144"/>
      <c r="J125" s="144"/>
      <c r="K125" s="144"/>
      <c r="L125" s="145"/>
    </row>
    <row r="126" spans="2:12">
      <c r="B126" s="143"/>
      <c r="C126" s="144"/>
      <c r="D126" s="144"/>
      <c r="E126" s="144"/>
      <c r="F126" s="144"/>
      <c r="G126" s="144"/>
      <c r="H126" s="144"/>
      <c r="I126" s="144"/>
      <c r="J126" s="144"/>
      <c r="K126" s="144"/>
      <c r="L126" s="145"/>
    </row>
    <row r="127" spans="2:12">
      <c r="B127" s="143"/>
      <c r="C127" s="144"/>
      <c r="D127" s="144"/>
      <c r="E127" s="144"/>
      <c r="F127" s="144"/>
      <c r="G127" s="144"/>
      <c r="H127" s="144"/>
      <c r="I127" s="144"/>
      <c r="J127" s="144"/>
      <c r="K127" s="144"/>
      <c r="L127" s="145"/>
    </row>
    <row r="128" spans="2:12">
      <c r="B128" s="143"/>
      <c r="C128" s="144"/>
      <c r="D128" s="144"/>
      <c r="E128" s="144"/>
      <c r="F128" s="144"/>
      <c r="G128" s="144"/>
      <c r="H128" s="144"/>
      <c r="I128" s="144"/>
      <c r="J128" s="144"/>
      <c r="K128" s="144"/>
      <c r="L128" s="145"/>
    </row>
    <row r="129" spans="2:12">
      <c r="B129" s="143"/>
      <c r="C129" s="144"/>
      <c r="D129" s="144"/>
      <c r="E129" s="144"/>
      <c r="F129" s="144"/>
      <c r="G129" s="144"/>
      <c r="H129" s="144"/>
      <c r="I129" s="144"/>
      <c r="J129" s="144"/>
      <c r="K129" s="144"/>
      <c r="L129" s="145"/>
    </row>
    <row r="130" spans="2:12">
      <c r="B130" s="143"/>
      <c r="C130" s="144"/>
      <c r="D130" s="144"/>
      <c r="E130" s="144"/>
      <c r="F130" s="144"/>
      <c r="G130" s="144"/>
      <c r="H130" s="144"/>
      <c r="I130" s="144"/>
      <c r="J130" s="144"/>
      <c r="K130" s="144"/>
      <c r="L130" s="145"/>
    </row>
    <row r="131" spans="2:12">
      <c r="B131" s="143"/>
      <c r="C131" s="144"/>
      <c r="D131" s="144"/>
      <c r="E131" s="144"/>
      <c r="F131" s="144"/>
      <c r="G131" s="144"/>
      <c r="H131" s="144"/>
      <c r="I131" s="144"/>
      <c r="J131" s="144"/>
      <c r="K131" s="144"/>
      <c r="L131" s="145"/>
    </row>
    <row r="132" spans="2:12">
      <c r="B132" s="143"/>
      <c r="C132" s="144"/>
      <c r="D132" s="144"/>
      <c r="E132" s="144"/>
      <c r="F132" s="144"/>
      <c r="G132" s="144"/>
      <c r="H132" s="144"/>
      <c r="I132" s="144"/>
      <c r="J132" s="144"/>
      <c r="K132" s="144"/>
      <c r="L132" s="145"/>
    </row>
    <row r="133" spans="2:12">
      <c r="B133" s="143"/>
      <c r="C133" s="144"/>
      <c r="D133" s="144"/>
      <c r="E133" s="144"/>
      <c r="F133" s="144"/>
      <c r="G133" s="144"/>
      <c r="H133" s="144"/>
      <c r="I133" s="144"/>
      <c r="J133" s="144"/>
      <c r="K133" s="144"/>
      <c r="L133" s="145"/>
    </row>
    <row r="134" spans="2:12">
      <c r="B134" s="143"/>
      <c r="C134" s="144"/>
      <c r="D134" s="144"/>
      <c r="E134" s="144"/>
      <c r="F134" s="144"/>
      <c r="G134" s="144"/>
      <c r="H134" s="144"/>
      <c r="I134" s="144"/>
      <c r="J134" s="144"/>
      <c r="K134" s="144"/>
      <c r="L134" s="145"/>
    </row>
    <row r="135" spans="2:12">
      <c r="B135" s="143"/>
      <c r="C135" s="144"/>
      <c r="D135" s="144"/>
      <c r="E135" s="144"/>
      <c r="F135" s="144"/>
      <c r="G135" s="144"/>
      <c r="H135" s="144"/>
      <c r="I135" s="144"/>
      <c r="J135" s="144"/>
      <c r="K135" s="144"/>
      <c r="L135" s="145"/>
    </row>
    <row r="136" spans="2:12">
      <c r="B136" s="143"/>
      <c r="C136" s="144"/>
      <c r="D136" s="144"/>
      <c r="E136" s="144"/>
      <c r="F136" s="144"/>
      <c r="G136" s="144"/>
      <c r="H136" s="144"/>
      <c r="I136" s="144"/>
      <c r="J136" s="144"/>
      <c r="K136" s="144"/>
      <c r="L136" s="145"/>
    </row>
    <row r="137" spans="2:12">
      <c r="B137" s="150"/>
      <c r="C137" s="142"/>
      <c r="D137" s="142"/>
      <c r="E137" s="142"/>
      <c r="F137" s="142"/>
      <c r="G137" s="142"/>
      <c r="H137" s="142"/>
      <c r="I137" s="142"/>
      <c r="J137" s="142"/>
      <c r="K137" s="142"/>
      <c r="L137" s="151"/>
    </row>
    <row r="138" spans="2:12"/>
  </sheetData>
  <sheetProtection password="E6E7" sheet="1" objects="1" scenarios="1" selectLockedCells="1"/>
  <customSheetViews>
    <customSheetView guid="{5F180E77-B293-4D6D-9610-71A00EEDBC04}" showPageBreaks="1" showGridLines="0" showRowCol="0" outlineSymbols="0" printArea="1">
      <selection activeCell="B3" sqref="B3:L3"/>
      <pageMargins left="0.78740157499999996" right="0.78740157499999996" top="0.984251969" bottom="0.984251969" header="0.4921259845" footer="0.4921259845"/>
      <pageSetup paperSize="9" scale="67" orientation="portrait" r:id="rId1"/>
      <headerFooter alignWithMargins="0"/>
    </customSheetView>
    <customSheetView guid="{DC2826D8-A313-41CE-AB3D-DFCF159C2261}" showGridLines="0" showRowCol="0" outlineSymbols="0">
      <selection activeCell="B3" sqref="B3:L3"/>
      <pageMargins left="0.78740157499999996" right="0.78740157499999996" top="0.984251969" bottom="0.984251969" header="0.4921259845" footer="0.4921259845"/>
      <pageSetup paperSize="9" scale="67" orientation="portrait" r:id="rId2"/>
      <headerFooter alignWithMargins="0"/>
    </customSheetView>
  </customSheetViews>
  <mergeCells count="47">
    <mergeCell ref="B111:L111"/>
    <mergeCell ref="B112:L112"/>
    <mergeCell ref="B113:L113"/>
    <mergeCell ref="B109:L109"/>
    <mergeCell ref="B104:L104"/>
    <mergeCell ref="C85:L85"/>
    <mergeCell ref="C86:L86"/>
    <mergeCell ref="B106:L106"/>
    <mergeCell ref="B105:L105"/>
    <mergeCell ref="B108:L108"/>
    <mergeCell ref="C96:L96"/>
    <mergeCell ref="C88:L88"/>
    <mergeCell ref="C89:L89"/>
    <mergeCell ref="B98:L98"/>
    <mergeCell ref="B99:L99"/>
    <mergeCell ref="B101:L101"/>
    <mergeCell ref="B102:L102"/>
    <mergeCell ref="B1:L1"/>
    <mergeCell ref="B92:L92"/>
    <mergeCell ref="B73:L73"/>
    <mergeCell ref="C95:L95"/>
    <mergeCell ref="B75:L75"/>
    <mergeCell ref="B10:L10"/>
    <mergeCell ref="B11:L11"/>
    <mergeCell ref="C87:L87"/>
    <mergeCell ref="B91:L91"/>
    <mergeCell ref="C83:L83"/>
    <mergeCell ref="C94:L94"/>
    <mergeCell ref="C93:L93"/>
    <mergeCell ref="C84:L84"/>
    <mergeCell ref="B77:L77"/>
    <mergeCell ref="B72:L72"/>
    <mergeCell ref="B82:L82"/>
    <mergeCell ref="B69:L69"/>
    <mergeCell ref="B74:L74"/>
    <mergeCell ref="B78:L78"/>
    <mergeCell ref="B81:L81"/>
    <mergeCell ref="B70:L70"/>
    <mergeCell ref="B79:L79"/>
    <mergeCell ref="B61:L61"/>
    <mergeCell ref="B12:L12"/>
    <mergeCell ref="B66:L66"/>
    <mergeCell ref="B13:L13"/>
    <mergeCell ref="B67:L67"/>
    <mergeCell ref="B63:L63"/>
    <mergeCell ref="B64:L64"/>
    <mergeCell ref="B14:L14"/>
  </mergeCells>
  <phoneticPr fontId="0" type="noConversion"/>
  <hyperlinks>
    <hyperlink ref="J4" r:id="rId3"/>
    <hyperlink ref="J5" r:id="rId4"/>
  </hyperlinks>
  <pageMargins left="0.59055118110236227" right="0.19685039370078741" top="0.59055118110236227" bottom="0.59055118110236227" header="0.51181102362204722" footer="0.51181102362204722"/>
  <pageSetup paperSize="9" scale="78" fitToHeight="0" orientation="portrait" r:id="rId5"/>
  <headerFooter alignWithMargins="0"/>
  <rowBreaks count="2" manualBreakCount="2">
    <brk id="48" min="1" max="11" man="1"/>
    <brk id="100" min="1" max="11"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46"/>
  <sheetViews>
    <sheetView workbookViewId="0">
      <pane ySplit="1" topLeftCell="A224" activePane="bottomLeft" state="frozen"/>
      <selection pane="bottomLeft" activeCell="A260" sqref="A260"/>
    </sheetView>
  </sheetViews>
  <sheetFormatPr baseColWidth="10" defaultColWidth="0" defaultRowHeight="12.75"/>
  <cols>
    <col min="1" max="1" width="33" customWidth="1"/>
    <col min="2" max="2" width="16" customWidth="1"/>
    <col min="3" max="3" width="18.140625" customWidth="1"/>
    <col min="4" max="4" width="16.7109375" customWidth="1"/>
    <col min="5" max="5" width="14.85546875" customWidth="1"/>
    <col min="6" max="6" width="17" customWidth="1"/>
    <col min="7" max="16384" width="11.42578125" hidden="1"/>
  </cols>
  <sheetData>
    <row r="1" spans="1:6" ht="63" customHeight="1">
      <c r="A1" s="34" t="s">
        <v>61</v>
      </c>
      <c r="B1" s="42" t="s">
        <v>308</v>
      </c>
      <c r="C1" s="42" t="s">
        <v>309</v>
      </c>
      <c r="D1" s="47" t="s">
        <v>306</v>
      </c>
      <c r="E1" s="35" t="s">
        <v>62</v>
      </c>
      <c r="F1" s="42" t="s">
        <v>426</v>
      </c>
    </row>
    <row r="2" spans="1:6" ht="15">
      <c r="A2" s="30" t="s">
        <v>6</v>
      </c>
      <c r="B2" s="31">
        <v>0</v>
      </c>
      <c r="C2" s="31">
        <v>0</v>
      </c>
      <c r="D2" s="48">
        <v>0</v>
      </c>
      <c r="E2" s="33">
        <v>0</v>
      </c>
      <c r="F2" s="32">
        <v>0</v>
      </c>
    </row>
    <row r="3" spans="1:6" ht="15">
      <c r="A3" s="30" t="s">
        <v>109</v>
      </c>
      <c r="B3" s="31">
        <v>24</v>
      </c>
      <c r="C3" s="31">
        <v>12</v>
      </c>
      <c r="D3" s="48">
        <v>20</v>
      </c>
      <c r="E3" s="33">
        <v>0.2</v>
      </c>
      <c r="F3" s="32">
        <v>0.4</v>
      </c>
    </row>
    <row r="4" spans="1:6" ht="15">
      <c r="A4" s="30" t="s">
        <v>63</v>
      </c>
      <c r="B4" s="31">
        <v>30</v>
      </c>
      <c r="C4" s="31">
        <v>20</v>
      </c>
      <c r="D4" s="48">
        <v>95</v>
      </c>
      <c r="E4" s="32">
        <v>0.2</v>
      </c>
      <c r="F4" s="32">
        <v>0.4</v>
      </c>
    </row>
    <row r="5" spans="1:6" ht="15">
      <c r="A5" s="30" t="s">
        <v>64</v>
      </c>
      <c r="B5" s="31">
        <v>30</v>
      </c>
      <c r="C5" s="31">
        <v>20</v>
      </c>
      <c r="D5" s="48">
        <v>50</v>
      </c>
      <c r="E5" s="32">
        <v>0.2</v>
      </c>
      <c r="F5" s="32">
        <v>0.4</v>
      </c>
    </row>
    <row r="6" spans="1:6" ht="15">
      <c r="A6" s="30" t="s">
        <v>65</v>
      </c>
      <c r="B6" s="31">
        <v>23</v>
      </c>
      <c r="C6" s="31">
        <v>16</v>
      </c>
      <c r="D6" s="48">
        <v>110</v>
      </c>
      <c r="E6" s="32">
        <v>0.2</v>
      </c>
      <c r="F6" s="32">
        <v>0.4</v>
      </c>
    </row>
    <row r="7" spans="1:6" ht="15">
      <c r="A7" s="30" t="s">
        <v>66</v>
      </c>
      <c r="B7" s="31">
        <v>39</v>
      </c>
      <c r="C7" s="31">
        <v>26</v>
      </c>
      <c r="D7" s="48">
        <v>190</v>
      </c>
      <c r="E7" s="32">
        <v>0.2</v>
      </c>
      <c r="F7" s="32">
        <v>0.4</v>
      </c>
    </row>
    <row r="8" spans="1:6" ht="15">
      <c r="A8" s="30" t="s">
        <v>67</v>
      </c>
      <c r="B8" s="31">
        <v>32</v>
      </c>
      <c r="C8" s="31">
        <v>21</v>
      </c>
      <c r="D8" s="48">
        <v>82</v>
      </c>
      <c r="E8" s="32">
        <v>0.2</v>
      </c>
      <c r="F8" s="32">
        <v>0.4</v>
      </c>
    </row>
    <row r="9" spans="1:6" ht="15">
      <c r="A9" s="30" t="s">
        <v>68</v>
      </c>
      <c r="B9" s="31">
        <v>77</v>
      </c>
      <c r="C9" s="31">
        <v>52</v>
      </c>
      <c r="D9" s="48">
        <v>265</v>
      </c>
      <c r="E9" s="32">
        <v>0.2</v>
      </c>
      <c r="F9" s="32">
        <v>0.4</v>
      </c>
    </row>
    <row r="10" spans="1:6" ht="15">
      <c r="A10" s="30" t="s">
        <v>69</v>
      </c>
      <c r="B10" s="31">
        <v>42</v>
      </c>
      <c r="C10" s="31">
        <v>28</v>
      </c>
      <c r="D10" s="48">
        <v>70</v>
      </c>
      <c r="E10" s="32">
        <v>0.2</v>
      </c>
      <c r="F10" s="32">
        <v>0.4</v>
      </c>
    </row>
    <row r="11" spans="1:6" ht="15">
      <c r="A11" s="30" t="s">
        <v>70</v>
      </c>
      <c r="B11" s="31">
        <v>42</v>
      </c>
      <c r="C11" s="31">
        <v>28</v>
      </c>
      <c r="D11" s="48">
        <v>85</v>
      </c>
      <c r="E11" s="32">
        <v>0.2</v>
      </c>
      <c r="F11" s="32">
        <v>0.4</v>
      </c>
    </row>
    <row r="12" spans="1:6" ht="15">
      <c r="A12" s="30" t="s">
        <v>71</v>
      </c>
      <c r="B12" s="31">
        <v>39</v>
      </c>
      <c r="C12" s="31">
        <v>26</v>
      </c>
      <c r="D12" s="48">
        <v>87</v>
      </c>
      <c r="E12" s="32">
        <v>0.2</v>
      </c>
      <c r="F12" s="32">
        <v>0.4</v>
      </c>
    </row>
    <row r="13" spans="1:6" ht="15">
      <c r="A13" s="30" t="s">
        <v>72</v>
      </c>
      <c r="B13" s="31">
        <v>34</v>
      </c>
      <c r="C13" s="31">
        <v>23</v>
      </c>
      <c r="D13" s="48">
        <v>144</v>
      </c>
      <c r="E13" s="32">
        <v>0.2</v>
      </c>
      <c r="F13" s="32">
        <v>0.4</v>
      </c>
    </row>
    <row r="14" spans="1:6" ht="15">
      <c r="A14" s="30" t="s">
        <v>73</v>
      </c>
      <c r="B14" s="31">
        <v>23</v>
      </c>
      <c r="C14" s="31">
        <v>16</v>
      </c>
      <c r="D14" s="48">
        <v>63</v>
      </c>
      <c r="E14" s="32">
        <v>0.2</v>
      </c>
      <c r="F14" s="32">
        <v>0.4</v>
      </c>
    </row>
    <row r="15" spans="1:6" ht="15">
      <c r="A15" s="30" t="s">
        <v>74</v>
      </c>
      <c r="B15" s="31">
        <v>40</v>
      </c>
      <c r="C15" s="31">
        <v>27</v>
      </c>
      <c r="D15" s="48">
        <v>120</v>
      </c>
      <c r="E15" s="32">
        <v>0.2</v>
      </c>
      <c r="F15" s="32">
        <v>0.4</v>
      </c>
    </row>
    <row r="16" spans="1:6" ht="15">
      <c r="A16" s="30" t="s">
        <v>75</v>
      </c>
      <c r="B16" s="31">
        <v>57</v>
      </c>
      <c r="C16" s="31">
        <v>38</v>
      </c>
      <c r="D16" s="48">
        <v>125</v>
      </c>
      <c r="E16" s="32">
        <v>0.2</v>
      </c>
      <c r="F16" s="32">
        <v>0.4</v>
      </c>
    </row>
    <row r="17" spans="1:6" ht="15">
      <c r="A17" s="30" t="s">
        <v>76</v>
      </c>
      <c r="B17" s="31">
        <v>27</v>
      </c>
      <c r="C17" s="31">
        <v>18</v>
      </c>
      <c r="D17" s="48">
        <v>86</v>
      </c>
      <c r="E17" s="32">
        <v>0.2</v>
      </c>
      <c r="F17" s="32">
        <v>0.4</v>
      </c>
    </row>
    <row r="18" spans="1:6" ht="15">
      <c r="A18" s="30" t="s">
        <v>77</v>
      </c>
      <c r="B18" s="31">
        <v>40</v>
      </c>
      <c r="C18" s="31">
        <v>27</v>
      </c>
      <c r="D18" s="48">
        <v>115</v>
      </c>
      <c r="E18" s="32">
        <v>0.2</v>
      </c>
      <c r="F18" s="32">
        <v>0.4</v>
      </c>
    </row>
    <row r="19" spans="1:6" ht="15">
      <c r="A19" s="30" t="s">
        <v>78</v>
      </c>
      <c r="B19" s="31">
        <v>58</v>
      </c>
      <c r="C19" s="31">
        <v>39</v>
      </c>
      <c r="D19" s="48">
        <v>158</v>
      </c>
      <c r="E19" s="32">
        <v>0.2</v>
      </c>
      <c r="F19" s="32">
        <v>0.4</v>
      </c>
    </row>
    <row r="20" spans="1:6" ht="15">
      <c r="A20" s="30" t="s">
        <v>79</v>
      </c>
      <c r="B20" s="31">
        <v>39</v>
      </c>
      <c r="C20" s="31">
        <v>26</v>
      </c>
      <c r="D20" s="48">
        <v>100</v>
      </c>
      <c r="E20" s="32">
        <v>0.2</v>
      </c>
      <c r="F20" s="32">
        <v>0.4</v>
      </c>
    </row>
    <row r="21" spans="1:6" ht="15">
      <c r="A21" s="30" t="s">
        <v>80</v>
      </c>
      <c r="B21" s="31">
        <v>36</v>
      </c>
      <c r="C21" s="31">
        <v>24</v>
      </c>
      <c r="D21" s="48">
        <v>70</v>
      </c>
      <c r="E21" s="32">
        <v>0.2</v>
      </c>
      <c r="F21" s="32">
        <v>0.4</v>
      </c>
    </row>
    <row r="22" spans="1:6" ht="15">
      <c r="A22" s="30" t="s">
        <v>81</v>
      </c>
      <c r="B22" s="31">
        <v>30</v>
      </c>
      <c r="C22" s="31">
        <v>20</v>
      </c>
      <c r="D22" s="48">
        <v>111</v>
      </c>
      <c r="E22" s="32">
        <v>0.2</v>
      </c>
      <c r="F22" s="32">
        <v>0.4</v>
      </c>
    </row>
    <row r="23" spans="1:6" ht="15">
      <c r="A23" s="30" t="s">
        <v>82</v>
      </c>
      <c r="B23" s="31">
        <v>42</v>
      </c>
      <c r="C23" s="31">
        <v>28</v>
      </c>
      <c r="D23" s="48">
        <v>110</v>
      </c>
      <c r="E23" s="32">
        <v>0.2</v>
      </c>
      <c r="F23" s="32">
        <v>0.4</v>
      </c>
    </row>
    <row r="24" spans="1:6" ht="15">
      <c r="A24" s="30" t="s">
        <v>83</v>
      </c>
      <c r="B24" s="31">
        <v>36</v>
      </c>
      <c r="C24" s="31">
        <v>24</v>
      </c>
      <c r="D24" s="48">
        <v>150</v>
      </c>
      <c r="E24" s="32">
        <v>0.2</v>
      </c>
      <c r="F24" s="32">
        <v>0.4</v>
      </c>
    </row>
    <row r="25" spans="1:6" ht="15">
      <c r="A25" s="30" t="s">
        <v>84</v>
      </c>
      <c r="B25" s="31">
        <v>41</v>
      </c>
      <c r="C25" s="31">
        <v>28</v>
      </c>
      <c r="D25" s="48">
        <v>135</v>
      </c>
      <c r="E25" s="32">
        <v>0.2</v>
      </c>
      <c r="F25" s="32">
        <v>0.4</v>
      </c>
    </row>
    <row r="26" spans="1:6" ht="15">
      <c r="A26" s="30" t="s">
        <v>85</v>
      </c>
      <c r="B26" s="31">
        <v>40</v>
      </c>
      <c r="C26" s="31">
        <v>27</v>
      </c>
      <c r="D26" s="48">
        <v>101</v>
      </c>
      <c r="E26" s="32">
        <v>0.2</v>
      </c>
      <c r="F26" s="32">
        <v>0.4</v>
      </c>
    </row>
    <row r="27" spans="1:6" ht="15">
      <c r="A27" s="30" t="s">
        <v>86</v>
      </c>
      <c r="B27" s="31">
        <v>48</v>
      </c>
      <c r="C27" s="31">
        <v>32</v>
      </c>
      <c r="D27" s="48">
        <v>139</v>
      </c>
      <c r="E27" s="32">
        <v>0.2</v>
      </c>
      <c r="F27" s="32">
        <v>0.4</v>
      </c>
    </row>
    <row r="28" spans="1:6" ht="15">
      <c r="A28" s="30" t="s">
        <v>87</v>
      </c>
      <c r="B28" s="31">
        <v>24</v>
      </c>
      <c r="C28" s="31">
        <v>16</v>
      </c>
      <c r="D28" s="48">
        <v>70</v>
      </c>
      <c r="E28" s="32">
        <v>0.2</v>
      </c>
      <c r="F28" s="32">
        <v>0.4</v>
      </c>
    </row>
    <row r="29" spans="1:6" ht="15">
      <c r="A29" s="30" t="s">
        <v>88</v>
      </c>
      <c r="B29" s="31">
        <v>30</v>
      </c>
      <c r="C29" s="31">
        <v>20</v>
      </c>
      <c r="D29" s="48">
        <v>120</v>
      </c>
      <c r="E29" s="32">
        <v>0.2</v>
      </c>
      <c r="F29" s="32">
        <v>0.4</v>
      </c>
    </row>
    <row r="30" spans="1:6" ht="15">
      <c r="A30" s="30" t="s">
        <v>89</v>
      </c>
      <c r="B30" s="31">
        <v>18</v>
      </c>
      <c r="C30" s="31">
        <v>12</v>
      </c>
      <c r="D30" s="48">
        <v>73</v>
      </c>
      <c r="E30" s="32">
        <v>0.2</v>
      </c>
      <c r="F30" s="32">
        <v>0.4</v>
      </c>
    </row>
    <row r="31" spans="1:6" ht="15">
      <c r="A31" s="30" t="s">
        <v>90</v>
      </c>
      <c r="B31" s="31">
        <v>42</v>
      </c>
      <c r="C31" s="31">
        <v>28</v>
      </c>
      <c r="D31" s="48">
        <v>190</v>
      </c>
      <c r="E31" s="32">
        <v>0.2</v>
      </c>
      <c r="F31" s="32">
        <v>0.4</v>
      </c>
    </row>
    <row r="32" spans="1:6" ht="15">
      <c r="A32" s="30" t="s">
        <v>91</v>
      </c>
      <c r="B32" s="31">
        <v>33</v>
      </c>
      <c r="C32" s="31">
        <v>22</v>
      </c>
      <c r="D32" s="48">
        <v>105</v>
      </c>
      <c r="E32" s="32">
        <v>0.2</v>
      </c>
      <c r="F32" s="32">
        <v>0.4</v>
      </c>
    </row>
    <row r="33" spans="1:6" ht="15">
      <c r="A33" s="30" t="s">
        <v>92</v>
      </c>
      <c r="B33" s="31">
        <v>53</v>
      </c>
      <c r="C33" s="31">
        <v>36</v>
      </c>
      <c r="D33" s="48">
        <v>160</v>
      </c>
      <c r="E33" s="32">
        <v>0.2</v>
      </c>
      <c r="F33" s="32">
        <v>0.4</v>
      </c>
    </row>
    <row r="34" spans="1:6" ht="15">
      <c r="A34" s="30" t="s">
        <v>93</v>
      </c>
      <c r="B34" s="31">
        <v>54</v>
      </c>
      <c r="C34" s="31">
        <v>36</v>
      </c>
      <c r="D34" s="48">
        <v>110</v>
      </c>
      <c r="E34" s="32">
        <v>0.2</v>
      </c>
      <c r="F34" s="32">
        <v>0.4</v>
      </c>
    </row>
    <row r="35" spans="1:6" ht="15">
      <c r="A35" s="30" t="s">
        <v>94</v>
      </c>
      <c r="B35" s="31">
        <v>24</v>
      </c>
      <c r="C35" s="31">
        <v>16</v>
      </c>
      <c r="D35" s="48">
        <v>70</v>
      </c>
      <c r="E35" s="32">
        <v>0.2</v>
      </c>
      <c r="F35" s="32">
        <v>0.4</v>
      </c>
    </row>
    <row r="36" spans="1:6" ht="15">
      <c r="A36" s="30" t="s">
        <v>95</v>
      </c>
      <c r="B36" s="31">
        <v>48</v>
      </c>
      <c r="C36" s="31">
        <v>32</v>
      </c>
      <c r="D36" s="48">
        <v>106</v>
      </c>
      <c r="E36" s="32">
        <v>0.2</v>
      </c>
      <c r="F36" s="32">
        <v>0.4</v>
      </c>
    </row>
    <row r="37" spans="1:6" ht="15">
      <c r="A37" s="30" t="s">
        <v>96</v>
      </c>
      <c r="B37" s="31">
        <v>26</v>
      </c>
      <c r="C37" s="31">
        <v>17</v>
      </c>
      <c r="D37" s="48">
        <v>100</v>
      </c>
      <c r="E37" s="32">
        <v>0.2</v>
      </c>
      <c r="F37" s="32">
        <v>0.4</v>
      </c>
    </row>
    <row r="38" spans="1:6" ht="15">
      <c r="A38" s="30" t="s">
        <v>97</v>
      </c>
      <c r="B38" s="31">
        <v>22</v>
      </c>
      <c r="C38" s="31">
        <v>15</v>
      </c>
      <c r="D38" s="48">
        <v>90</v>
      </c>
      <c r="E38" s="32">
        <v>0.2</v>
      </c>
      <c r="F38" s="32">
        <v>0.4</v>
      </c>
    </row>
    <row r="39" spans="1:6" ht="15">
      <c r="A39" s="30" t="s">
        <v>98</v>
      </c>
      <c r="B39" s="31">
        <v>44</v>
      </c>
      <c r="C39" s="31">
        <v>29</v>
      </c>
      <c r="D39" s="48">
        <v>84</v>
      </c>
      <c r="E39" s="32">
        <v>0.2</v>
      </c>
      <c r="F39" s="32">
        <v>0.4</v>
      </c>
    </row>
    <row r="40" spans="1:6" ht="15">
      <c r="A40" s="30" t="s">
        <v>99</v>
      </c>
      <c r="B40" s="31">
        <v>47</v>
      </c>
      <c r="C40" s="31">
        <v>32</v>
      </c>
      <c r="D40" s="48">
        <v>98</v>
      </c>
      <c r="E40" s="32">
        <v>0.2</v>
      </c>
      <c r="F40" s="32">
        <v>0.4</v>
      </c>
    </row>
    <row r="41" spans="1:6" ht="15">
      <c r="A41" s="30" t="s">
        <v>100</v>
      </c>
      <c r="B41" s="31">
        <v>32</v>
      </c>
      <c r="C41" s="31">
        <v>21</v>
      </c>
      <c r="D41" s="48">
        <v>85</v>
      </c>
      <c r="E41" s="32">
        <v>0.2</v>
      </c>
      <c r="F41" s="32">
        <v>0.4</v>
      </c>
    </row>
    <row r="42" spans="1:6" ht="15">
      <c r="A42" s="30" t="s">
        <v>101</v>
      </c>
      <c r="B42" s="31">
        <v>30</v>
      </c>
      <c r="C42" s="31">
        <v>20</v>
      </c>
      <c r="D42" s="48">
        <v>135</v>
      </c>
      <c r="E42" s="32">
        <v>0.2</v>
      </c>
      <c r="F42" s="32">
        <v>0.4</v>
      </c>
    </row>
    <row r="43" spans="1:6" ht="15">
      <c r="A43" s="30" t="s">
        <v>102</v>
      </c>
      <c r="B43" s="31">
        <v>44</v>
      </c>
      <c r="C43" s="31">
        <v>29</v>
      </c>
      <c r="D43" s="48">
        <v>95</v>
      </c>
      <c r="E43" s="32">
        <v>0.2</v>
      </c>
      <c r="F43" s="32">
        <v>0.4</v>
      </c>
    </row>
    <row r="44" spans="1:6" ht="15">
      <c r="A44" s="30" t="s">
        <v>103</v>
      </c>
      <c r="B44" s="31">
        <v>40</v>
      </c>
      <c r="C44" s="31">
        <v>27</v>
      </c>
      <c r="D44" s="48">
        <v>130</v>
      </c>
      <c r="E44" s="32">
        <v>0.2</v>
      </c>
      <c r="F44" s="32">
        <v>0.4</v>
      </c>
    </row>
    <row r="45" spans="1:6" ht="15">
      <c r="A45" s="30" t="s">
        <v>104</v>
      </c>
      <c r="B45" s="31">
        <v>33</v>
      </c>
      <c r="C45" s="31">
        <v>22</v>
      </c>
      <c r="D45" s="48">
        <v>80</v>
      </c>
      <c r="E45" s="32">
        <v>0.2</v>
      </c>
      <c r="F45" s="32">
        <v>0.4</v>
      </c>
    </row>
    <row r="46" spans="1:6" ht="15">
      <c r="A46" s="30" t="s">
        <v>105</v>
      </c>
      <c r="B46" s="31">
        <v>62</v>
      </c>
      <c r="C46" s="31">
        <v>41</v>
      </c>
      <c r="D46" s="48">
        <v>170</v>
      </c>
      <c r="E46" s="32">
        <v>0.2</v>
      </c>
      <c r="F46" s="32">
        <v>0.4</v>
      </c>
    </row>
    <row r="47" spans="1:6" ht="15">
      <c r="A47" s="30" t="s">
        <v>106</v>
      </c>
      <c r="B47" s="31">
        <v>32</v>
      </c>
      <c r="C47" s="31">
        <v>21</v>
      </c>
      <c r="D47" s="48">
        <v>60</v>
      </c>
      <c r="E47" s="32">
        <v>0.2</v>
      </c>
      <c r="F47" s="32">
        <v>0.4</v>
      </c>
    </row>
    <row r="48" spans="1:6" ht="15">
      <c r="A48" s="30" t="s">
        <v>107</v>
      </c>
      <c r="B48" s="31">
        <v>51</v>
      </c>
      <c r="C48" s="31">
        <v>34</v>
      </c>
      <c r="D48" s="48">
        <v>146</v>
      </c>
      <c r="E48" s="32">
        <v>0.2</v>
      </c>
      <c r="F48" s="32">
        <v>0.4</v>
      </c>
    </row>
    <row r="49" spans="1:6" ht="15">
      <c r="A49" s="30" t="s">
        <v>108</v>
      </c>
      <c r="B49" s="31">
        <v>60</v>
      </c>
      <c r="C49" s="31">
        <v>40</v>
      </c>
      <c r="D49" s="48">
        <v>150</v>
      </c>
      <c r="E49" s="32">
        <v>0.2</v>
      </c>
      <c r="F49" s="32">
        <v>0.4</v>
      </c>
    </row>
    <row r="50" spans="1:6" ht="15">
      <c r="A50" s="30" t="s">
        <v>110</v>
      </c>
      <c r="B50" s="31">
        <v>48</v>
      </c>
      <c r="C50" s="31">
        <v>32</v>
      </c>
      <c r="D50" s="48">
        <v>80</v>
      </c>
      <c r="E50" s="32">
        <v>0.2</v>
      </c>
      <c r="F50" s="32">
        <v>0.4</v>
      </c>
    </row>
    <row r="51" spans="1:6" ht="15">
      <c r="A51" s="30" t="s">
        <v>111</v>
      </c>
      <c r="B51" s="31">
        <v>36</v>
      </c>
      <c r="C51" s="31">
        <v>24</v>
      </c>
      <c r="D51" s="48">
        <v>80</v>
      </c>
      <c r="E51" s="32">
        <v>0.2</v>
      </c>
      <c r="F51" s="32">
        <v>0.4</v>
      </c>
    </row>
    <row r="52" spans="1:6" ht="15">
      <c r="A52" s="30" t="s">
        <v>112</v>
      </c>
      <c r="B52" s="31">
        <v>40</v>
      </c>
      <c r="C52" s="31">
        <v>27</v>
      </c>
      <c r="D52" s="48">
        <v>71</v>
      </c>
      <c r="E52" s="32">
        <v>0.2</v>
      </c>
      <c r="F52" s="32">
        <v>0.4</v>
      </c>
    </row>
    <row r="53" spans="1:6" ht="15">
      <c r="A53" s="30" t="s">
        <v>113</v>
      </c>
      <c r="B53" s="31">
        <v>48</v>
      </c>
      <c r="C53" s="31">
        <v>32</v>
      </c>
      <c r="D53" s="48">
        <v>160</v>
      </c>
      <c r="E53" s="32">
        <v>0.2</v>
      </c>
      <c r="F53" s="32">
        <v>0.4</v>
      </c>
    </row>
    <row r="54" spans="1:6" ht="15">
      <c r="A54" s="30" t="s">
        <v>114</v>
      </c>
      <c r="B54" s="31">
        <v>40</v>
      </c>
      <c r="C54" s="31">
        <v>27</v>
      </c>
      <c r="D54" s="48">
        <v>130</v>
      </c>
      <c r="E54" s="32">
        <v>0.2</v>
      </c>
      <c r="F54" s="32">
        <v>0.4</v>
      </c>
    </row>
    <row r="55" spans="1:6" ht="15">
      <c r="A55" s="30" t="s">
        <v>115</v>
      </c>
      <c r="B55" s="31">
        <v>42</v>
      </c>
      <c r="C55" s="31">
        <v>28</v>
      </c>
      <c r="D55" s="48">
        <v>145</v>
      </c>
      <c r="E55" s="32">
        <v>0.2</v>
      </c>
      <c r="F55" s="32">
        <v>0.4</v>
      </c>
    </row>
    <row r="56" spans="1:6" ht="15">
      <c r="A56" s="30" t="s">
        <v>116</v>
      </c>
      <c r="B56" s="31">
        <v>39</v>
      </c>
      <c r="C56" s="31">
        <v>26</v>
      </c>
      <c r="D56" s="48">
        <v>55</v>
      </c>
      <c r="E56" s="32">
        <v>0.2</v>
      </c>
      <c r="F56" s="32">
        <v>0.4</v>
      </c>
    </row>
    <row r="57" spans="1:6" ht="15">
      <c r="A57" s="30" t="s">
        <v>117</v>
      </c>
      <c r="B57" s="31">
        <v>42</v>
      </c>
      <c r="C57" s="31">
        <v>28</v>
      </c>
      <c r="D57" s="48">
        <v>119</v>
      </c>
      <c r="E57" s="32">
        <v>0.2</v>
      </c>
      <c r="F57" s="32">
        <v>0.4</v>
      </c>
    </row>
    <row r="58" spans="1:6" ht="15">
      <c r="A58" s="30" t="s">
        <v>118</v>
      </c>
      <c r="B58" s="31">
        <v>46</v>
      </c>
      <c r="C58" s="31">
        <v>31</v>
      </c>
      <c r="D58" s="48">
        <v>75</v>
      </c>
      <c r="E58" s="32">
        <v>0.2</v>
      </c>
      <c r="F58" s="32">
        <v>0.4</v>
      </c>
    </row>
    <row r="59" spans="1:6" ht="15">
      <c r="A59" s="30" t="s">
        <v>119</v>
      </c>
      <c r="B59" s="31">
        <v>42</v>
      </c>
      <c r="C59" s="31">
        <v>28</v>
      </c>
      <c r="D59" s="48">
        <v>119</v>
      </c>
      <c r="E59" s="32">
        <v>0.2</v>
      </c>
      <c r="F59" s="32">
        <v>0.4</v>
      </c>
    </row>
    <row r="60" spans="1:6" ht="15">
      <c r="A60" s="30" t="s">
        <v>120</v>
      </c>
      <c r="B60" s="31">
        <v>30</v>
      </c>
      <c r="C60" s="31">
        <v>20</v>
      </c>
      <c r="D60" s="48">
        <v>58</v>
      </c>
      <c r="E60" s="32">
        <v>0.2</v>
      </c>
      <c r="F60" s="32">
        <v>0.4</v>
      </c>
    </row>
    <row r="61" spans="1:6" ht="15">
      <c r="A61" s="30" t="s">
        <v>121</v>
      </c>
      <c r="B61" s="31">
        <v>27</v>
      </c>
      <c r="C61" s="31">
        <v>18</v>
      </c>
      <c r="D61" s="48">
        <v>71</v>
      </c>
      <c r="E61" s="32">
        <v>0.2</v>
      </c>
      <c r="F61" s="32">
        <v>0.4</v>
      </c>
    </row>
    <row r="62" spans="1:6" ht="15">
      <c r="A62" s="30" t="s">
        <v>122</v>
      </c>
      <c r="B62" s="31">
        <v>32</v>
      </c>
      <c r="C62" s="31">
        <v>21</v>
      </c>
      <c r="D62" s="48">
        <v>57</v>
      </c>
      <c r="E62" s="32">
        <v>0.2</v>
      </c>
      <c r="F62" s="32">
        <v>0.4</v>
      </c>
    </row>
    <row r="63" spans="1:6" ht="15">
      <c r="A63" s="30" t="s">
        <v>123</v>
      </c>
      <c r="B63" s="31">
        <v>39</v>
      </c>
      <c r="C63" s="31">
        <v>26</v>
      </c>
      <c r="D63" s="48">
        <v>136</v>
      </c>
      <c r="E63" s="32">
        <v>0.2</v>
      </c>
      <c r="F63" s="32">
        <v>0.4</v>
      </c>
    </row>
    <row r="64" spans="1:6" ht="15">
      <c r="A64" s="30" t="s">
        <v>124</v>
      </c>
      <c r="B64" s="31">
        <v>44</v>
      </c>
      <c r="C64" s="31">
        <v>29</v>
      </c>
      <c r="D64" s="48">
        <v>81</v>
      </c>
      <c r="E64" s="32">
        <v>0.2</v>
      </c>
      <c r="F64" s="32">
        <v>0.4</v>
      </c>
    </row>
    <row r="65" spans="1:6" ht="15">
      <c r="A65" s="30" t="s">
        <v>125</v>
      </c>
      <c r="B65" s="31">
        <v>62</v>
      </c>
      <c r="C65" s="31">
        <v>41</v>
      </c>
      <c r="D65" s="48">
        <v>278</v>
      </c>
      <c r="E65" s="32">
        <v>0.2</v>
      </c>
      <c r="F65" s="32">
        <v>0.4</v>
      </c>
    </row>
    <row r="66" spans="1:6" ht="15">
      <c r="A66" s="30" t="s">
        <v>126</v>
      </c>
      <c r="B66" s="31">
        <v>18</v>
      </c>
      <c r="C66" s="31">
        <v>12</v>
      </c>
      <c r="D66" s="48">
        <v>70</v>
      </c>
      <c r="E66" s="32">
        <v>0.2</v>
      </c>
      <c r="F66" s="32">
        <v>0.4</v>
      </c>
    </row>
    <row r="67" spans="1:6" ht="15">
      <c r="A67" s="30" t="s">
        <v>127</v>
      </c>
      <c r="B67" s="31">
        <v>62</v>
      </c>
      <c r="C67" s="31">
        <v>41</v>
      </c>
      <c r="D67" s="48">
        <v>174</v>
      </c>
      <c r="E67" s="32">
        <v>0.2</v>
      </c>
      <c r="F67" s="32">
        <v>0.4</v>
      </c>
    </row>
    <row r="68" spans="1:6" ht="15">
      <c r="A68" s="30" t="s">
        <v>128</v>
      </c>
      <c r="B68" s="31">
        <v>30</v>
      </c>
      <c r="C68" s="31">
        <v>20</v>
      </c>
      <c r="D68" s="48">
        <v>80</v>
      </c>
      <c r="E68" s="32">
        <v>0.2</v>
      </c>
      <c r="F68" s="32">
        <v>0.4</v>
      </c>
    </row>
    <row r="69" spans="1:6" ht="15">
      <c r="A69" s="30" t="s">
        <v>129</v>
      </c>
      <c r="B69" s="31">
        <v>38</v>
      </c>
      <c r="C69" s="31">
        <v>25</v>
      </c>
      <c r="D69" s="48">
        <v>130</v>
      </c>
      <c r="E69" s="32">
        <v>0.2</v>
      </c>
      <c r="F69" s="32">
        <v>0.4</v>
      </c>
    </row>
    <row r="70" spans="1:6" ht="15">
      <c r="A70" s="30" t="s">
        <v>130</v>
      </c>
      <c r="B70" s="31">
        <v>36</v>
      </c>
      <c r="C70" s="31">
        <v>24</v>
      </c>
      <c r="D70" s="48">
        <v>105</v>
      </c>
      <c r="E70" s="32">
        <v>0.2</v>
      </c>
      <c r="F70" s="32">
        <v>0.4</v>
      </c>
    </row>
    <row r="71" spans="1:6" ht="15">
      <c r="A71" s="30" t="s">
        <v>131</v>
      </c>
      <c r="B71" s="31">
        <v>42</v>
      </c>
      <c r="C71" s="31">
        <v>28</v>
      </c>
      <c r="D71" s="48">
        <v>132</v>
      </c>
      <c r="E71" s="32">
        <v>0.2</v>
      </c>
      <c r="F71" s="32">
        <v>0.4</v>
      </c>
    </row>
    <row r="72" spans="1:6" ht="15">
      <c r="A72" s="30" t="s">
        <v>132</v>
      </c>
      <c r="B72" s="31">
        <v>33</v>
      </c>
      <c r="C72" s="31">
        <v>22</v>
      </c>
      <c r="D72" s="48">
        <v>90</v>
      </c>
      <c r="E72" s="32">
        <v>0.2</v>
      </c>
      <c r="F72" s="32">
        <v>0.4</v>
      </c>
    </row>
    <row r="73" spans="1:6" ht="15">
      <c r="A73" s="30" t="s">
        <v>133</v>
      </c>
      <c r="B73" s="31">
        <v>38</v>
      </c>
      <c r="C73" s="31">
        <v>25</v>
      </c>
      <c r="D73" s="48">
        <v>110</v>
      </c>
      <c r="E73" s="32">
        <v>0.2</v>
      </c>
      <c r="F73" s="32">
        <v>0.4</v>
      </c>
    </row>
    <row r="74" spans="1:6" ht="15">
      <c r="A74" s="30" t="s">
        <v>134</v>
      </c>
      <c r="B74" s="31">
        <v>30</v>
      </c>
      <c r="C74" s="31">
        <v>20</v>
      </c>
      <c r="D74" s="48">
        <v>60</v>
      </c>
      <c r="E74" s="32">
        <v>0.2</v>
      </c>
      <c r="F74" s="32">
        <v>0.4</v>
      </c>
    </row>
    <row r="75" spans="1:6" ht="15">
      <c r="A75" s="30" t="s">
        <v>135</v>
      </c>
      <c r="B75" s="31">
        <v>36</v>
      </c>
      <c r="C75" s="31">
        <v>24</v>
      </c>
      <c r="D75" s="48">
        <v>90</v>
      </c>
      <c r="E75" s="32">
        <v>0.2</v>
      </c>
      <c r="F75" s="32">
        <v>0.4</v>
      </c>
    </row>
    <row r="76" spans="1:6" ht="15">
      <c r="A76" s="30" t="s">
        <v>136</v>
      </c>
      <c r="B76" s="31">
        <v>50</v>
      </c>
      <c r="C76" s="31">
        <v>33</v>
      </c>
      <c r="D76" s="48">
        <v>111</v>
      </c>
      <c r="E76" s="32">
        <v>0.2</v>
      </c>
      <c r="F76" s="32">
        <v>0.4</v>
      </c>
    </row>
    <row r="77" spans="1:6" ht="15">
      <c r="A77" s="30" t="s">
        <v>137</v>
      </c>
      <c r="B77" s="31">
        <v>44</v>
      </c>
      <c r="C77" s="31">
        <v>29</v>
      </c>
      <c r="D77" s="48">
        <v>104</v>
      </c>
      <c r="E77" s="32">
        <v>0.2</v>
      </c>
      <c r="F77" s="32">
        <v>0.4</v>
      </c>
    </row>
    <row r="78" spans="1:6" ht="15">
      <c r="A78" s="30" t="s">
        <v>138</v>
      </c>
      <c r="B78" s="31">
        <v>62</v>
      </c>
      <c r="C78" s="31">
        <v>41</v>
      </c>
      <c r="D78" s="48">
        <v>170</v>
      </c>
      <c r="E78" s="32">
        <v>0.2</v>
      </c>
      <c r="F78" s="32">
        <v>0.4</v>
      </c>
    </row>
    <row r="79" spans="1:6" ht="15">
      <c r="A79" s="30" t="s">
        <v>139</v>
      </c>
      <c r="B79" s="31">
        <v>38</v>
      </c>
      <c r="C79" s="31">
        <v>25</v>
      </c>
      <c r="D79" s="48">
        <v>110</v>
      </c>
      <c r="E79" s="32">
        <v>0.2</v>
      </c>
      <c r="F79" s="32">
        <v>0.4</v>
      </c>
    </row>
    <row r="80" spans="1:6" ht="15">
      <c r="A80" s="30" t="s">
        <v>140</v>
      </c>
      <c r="B80" s="31">
        <v>30</v>
      </c>
      <c r="C80" s="31">
        <v>20</v>
      </c>
      <c r="D80" s="48">
        <v>120</v>
      </c>
      <c r="E80" s="32">
        <v>0.2</v>
      </c>
      <c r="F80" s="32">
        <v>0.4</v>
      </c>
    </row>
    <row r="81" spans="1:6" ht="15">
      <c r="A81" s="30" t="s">
        <v>141</v>
      </c>
      <c r="B81" s="31">
        <v>38</v>
      </c>
      <c r="C81" s="31">
        <v>25</v>
      </c>
      <c r="D81" s="48">
        <v>130</v>
      </c>
      <c r="E81" s="32">
        <v>0.2</v>
      </c>
      <c r="F81" s="32">
        <v>0.4</v>
      </c>
    </row>
    <row r="82" spans="1:6" ht="15">
      <c r="A82" s="30" t="s">
        <v>142</v>
      </c>
      <c r="B82" s="31">
        <v>39</v>
      </c>
      <c r="C82" s="31">
        <v>26</v>
      </c>
      <c r="D82" s="48">
        <v>87</v>
      </c>
      <c r="E82" s="32">
        <v>0.2</v>
      </c>
      <c r="F82" s="32">
        <v>0.4</v>
      </c>
    </row>
    <row r="83" spans="1:6" ht="15">
      <c r="A83" s="30" t="s">
        <v>143</v>
      </c>
      <c r="B83" s="31">
        <v>30</v>
      </c>
      <c r="C83" s="31">
        <v>20</v>
      </c>
      <c r="D83" s="48">
        <v>120</v>
      </c>
      <c r="E83" s="32">
        <v>0.2</v>
      </c>
      <c r="F83" s="32">
        <v>0.4</v>
      </c>
    </row>
    <row r="84" spans="1:6" ht="15">
      <c r="A84" s="30" t="s">
        <v>144</v>
      </c>
      <c r="B84" s="31">
        <v>42</v>
      </c>
      <c r="C84" s="31">
        <v>28</v>
      </c>
      <c r="D84" s="48">
        <v>90</v>
      </c>
      <c r="E84" s="32">
        <v>0.2</v>
      </c>
      <c r="F84" s="32">
        <v>0.4</v>
      </c>
    </row>
    <row r="85" spans="1:6" ht="15">
      <c r="A85" s="30" t="s">
        <v>145</v>
      </c>
      <c r="B85" s="31">
        <v>24</v>
      </c>
      <c r="C85" s="31">
        <v>16</v>
      </c>
      <c r="D85" s="48">
        <v>150</v>
      </c>
      <c r="E85" s="32">
        <v>0.2</v>
      </c>
      <c r="F85" s="32">
        <v>0.4</v>
      </c>
    </row>
    <row r="86" spans="1:6" ht="15">
      <c r="A86" s="30" t="s">
        <v>146</v>
      </c>
      <c r="B86" s="31">
        <v>47</v>
      </c>
      <c r="C86" s="31">
        <v>32</v>
      </c>
      <c r="D86" s="48">
        <v>108</v>
      </c>
      <c r="E86" s="32">
        <v>0.2</v>
      </c>
      <c r="F86" s="32">
        <v>0.4</v>
      </c>
    </row>
    <row r="87" spans="1:6" ht="15">
      <c r="A87" s="30" t="s">
        <v>147</v>
      </c>
      <c r="B87" s="31">
        <v>59</v>
      </c>
      <c r="C87" s="31">
        <v>40</v>
      </c>
      <c r="D87" s="48">
        <v>175</v>
      </c>
      <c r="E87" s="32">
        <v>0.2</v>
      </c>
      <c r="F87" s="32">
        <v>0.4</v>
      </c>
    </row>
    <row r="88" spans="1:6" ht="15">
      <c r="A88" s="30" t="s">
        <v>148</v>
      </c>
      <c r="B88" s="31">
        <v>34</v>
      </c>
      <c r="C88" s="31">
        <v>23</v>
      </c>
      <c r="D88" s="48">
        <v>126</v>
      </c>
      <c r="E88" s="32">
        <v>0.2</v>
      </c>
      <c r="F88" s="32">
        <v>0.4</v>
      </c>
    </row>
    <row r="89" spans="1:6" ht="15">
      <c r="A89" s="30" t="s">
        <v>149</v>
      </c>
      <c r="B89" s="31">
        <v>41</v>
      </c>
      <c r="C89" s="31">
        <v>28</v>
      </c>
      <c r="D89" s="48">
        <v>100</v>
      </c>
      <c r="E89" s="32">
        <v>0.2</v>
      </c>
      <c r="F89" s="32">
        <v>0.4</v>
      </c>
    </row>
    <row r="90" spans="1:6" ht="15">
      <c r="A90" s="30" t="s">
        <v>150</v>
      </c>
      <c r="B90" s="31">
        <v>48</v>
      </c>
      <c r="C90" s="31">
        <v>32</v>
      </c>
      <c r="D90" s="48">
        <v>145</v>
      </c>
      <c r="E90" s="32">
        <v>0.2</v>
      </c>
      <c r="F90" s="32">
        <v>0.4</v>
      </c>
    </row>
    <row r="91" spans="1:6" ht="15">
      <c r="A91" s="30" t="s">
        <v>151</v>
      </c>
      <c r="B91" s="31">
        <v>51</v>
      </c>
      <c r="C91" s="31">
        <v>34</v>
      </c>
      <c r="D91" s="48">
        <v>156</v>
      </c>
      <c r="E91" s="32">
        <v>0.2</v>
      </c>
      <c r="F91" s="32">
        <v>0.4</v>
      </c>
    </row>
    <row r="92" spans="1:6" ht="15">
      <c r="A92" s="30" t="s">
        <v>152</v>
      </c>
      <c r="B92" s="31">
        <v>40</v>
      </c>
      <c r="C92" s="31">
        <v>27</v>
      </c>
      <c r="D92" s="48">
        <v>130</v>
      </c>
      <c r="E92" s="32">
        <v>0.2</v>
      </c>
      <c r="F92" s="32">
        <v>0.4</v>
      </c>
    </row>
    <row r="93" spans="1:6" ht="15">
      <c r="A93" s="30" t="s">
        <v>153</v>
      </c>
      <c r="B93" s="31">
        <v>24</v>
      </c>
      <c r="C93" s="31">
        <v>16</v>
      </c>
      <c r="D93" s="48">
        <v>95</v>
      </c>
      <c r="E93" s="32">
        <v>0.2</v>
      </c>
      <c r="F93" s="32">
        <v>0.4</v>
      </c>
    </row>
    <row r="94" spans="1:6" ht="15">
      <c r="A94" s="30" t="s">
        <v>154</v>
      </c>
      <c r="B94" s="31">
        <v>36</v>
      </c>
      <c r="C94" s="31">
        <v>24</v>
      </c>
      <c r="D94" s="48">
        <v>85</v>
      </c>
      <c r="E94" s="32">
        <v>0.2</v>
      </c>
      <c r="F94" s="32">
        <v>0.4</v>
      </c>
    </row>
    <row r="95" spans="1:6" ht="15">
      <c r="A95" s="30" t="s">
        <v>155</v>
      </c>
      <c r="B95" s="31">
        <v>33</v>
      </c>
      <c r="C95" s="31">
        <v>22</v>
      </c>
      <c r="D95" s="48">
        <v>120</v>
      </c>
      <c r="E95" s="32">
        <v>0.2</v>
      </c>
      <c r="F95" s="32">
        <v>0.4</v>
      </c>
    </row>
    <row r="96" spans="1:6" ht="15">
      <c r="A96" s="30" t="s">
        <v>156</v>
      </c>
      <c r="B96" s="31">
        <v>36</v>
      </c>
      <c r="C96" s="31">
        <v>24</v>
      </c>
      <c r="D96" s="48">
        <v>85</v>
      </c>
      <c r="E96" s="32">
        <v>0.2</v>
      </c>
      <c r="F96" s="32">
        <v>0.4</v>
      </c>
    </row>
    <row r="97" spans="1:6" ht="15">
      <c r="A97" s="30" t="s">
        <v>157</v>
      </c>
      <c r="B97" s="31">
        <v>40</v>
      </c>
      <c r="C97" s="31">
        <v>27</v>
      </c>
      <c r="D97" s="48">
        <v>130</v>
      </c>
      <c r="E97" s="32">
        <v>0.2</v>
      </c>
      <c r="F97" s="32">
        <v>0.4</v>
      </c>
    </row>
    <row r="98" spans="1:6" ht="15">
      <c r="A98" s="30" t="s">
        <v>158</v>
      </c>
      <c r="B98" s="31">
        <v>36</v>
      </c>
      <c r="C98" s="31">
        <v>24</v>
      </c>
      <c r="D98" s="48">
        <v>100</v>
      </c>
      <c r="E98" s="32">
        <v>0.2</v>
      </c>
      <c r="F98" s="32">
        <v>0.4</v>
      </c>
    </row>
    <row r="99" spans="1:6" ht="15">
      <c r="A99" s="30" t="s">
        <v>159</v>
      </c>
      <c r="B99" s="31">
        <v>36</v>
      </c>
      <c r="C99" s="31">
        <v>24</v>
      </c>
      <c r="D99" s="48">
        <v>90</v>
      </c>
      <c r="E99" s="32">
        <v>0.2</v>
      </c>
      <c r="F99" s="32">
        <v>0.4</v>
      </c>
    </row>
    <row r="100" spans="1:6" ht="15">
      <c r="A100" s="30" t="s">
        <v>160</v>
      </c>
      <c r="B100" s="31">
        <v>30</v>
      </c>
      <c r="C100" s="31">
        <v>20</v>
      </c>
      <c r="D100" s="48">
        <v>55</v>
      </c>
      <c r="E100" s="32">
        <v>0.2</v>
      </c>
      <c r="F100" s="32">
        <v>0.4</v>
      </c>
    </row>
    <row r="101" spans="1:6" ht="15">
      <c r="A101" s="30" t="s">
        <v>161</v>
      </c>
      <c r="B101" s="31">
        <v>30</v>
      </c>
      <c r="C101" s="31">
        <v>20</v>
      </c>
      <c r="D101" s="48">
        <v>90</v>
      </c>
      <c r="E101" s="32">
        <v>0.2</v>
      </c>
      <c r="F101" s="32">
        <v>0.4</v>
      </c>
    </row>
    <row r="102" spans="1:6" ht="15">
      <c r="A102" s="30" t="s">
        <v>162</v>
      </c>
      <c r="B102" s="31">
        <v>30</v>
      </c>
      <c r="C102" s="31">
        <v>20</v>
      </c>
      <c r="D102" s="48">
        <v>100</v>
      </c>
      <c r="E102" s="32">
        <v>0.2</v>
      </c>
      <c r="F102" s="32">
        <v>0.4</v>
      </c>
    </row>
    <row r="103" spans="1:6" ht="15">
      <c r="A103" s="30" t="s">
        <v>163</v>
      </c>
      <c r="B103" s="31">
        <v>56</v>
      </c>
      <c r="C103" s="31">
        <v>37</v>
      </c>
      <c r="D103" s="48">
        <v>170</v>
      </c>
      <c r="E103" s="32">
        <v>0.2</v>
      </c>
      <c r="F103" s="32">
        <v>0.4</v>
      </c>
    </row>
    <row r="104" spans="1:6" ht="15">
      <c r="A104" s="30" t="s">
        <v>164</v>
      </c>
      <c r="B104" s="31">
        <v>35</v>
      </c>
      <c r="C104" s="31">
        <v>24</v>
      </c>
      <c r="D104" s="48">
        <v>135</v>
      </c>
      <c r="E104" s="32">
        <v>0.2</v>
      </c>
      <c r="F104" s="32">
        <v>0.4</v>
      </c>
    </row>
    <row r="105" spans="1:6" ht="15">
      <c r="A105" s="30" t="s">
        <v>165</v>
      </c>
      <c r="B105" s="31">
        <v>29</v>
      </c>
      <c r="C105" s="31">
        <v>20</v>
      </c>
      <c r="D105" s="48">
        <v>91</v>
      </c>
      <c r="E105" s="32">
        <v>0.2</v>
      </c>
      <c r="F105" s="32">
        <v>0.4</v>
      </c>
    </row>
    <row r="106" spans="1:6" ht="15">
      <c r="A106" s="30" t="s">
        <v>166</v>
      </c>
      <c r="B106" s="31">
        <v>24</v>
      </c>
      <c r="C106" s="31">
        <v>16</v>
      </c>
      <c r="D106" s="48">
        <v>55</v>
      </c>
      <c r="E106" s="32">
        <v>0.2</v>
      </c>
      <c r="F106" s="32">
        <v>0.4</v>
      </c>
    </row>
    <row r="107" spans="1:6" ht="15">
      <c r="A107" s="30" t="s">
        <v>167</v>
      </c>
      <c r="B107" s="31">
        <v>39</v>
      </c>
      <c r="C107" s="31">
        <v>26</v>
      </c>
      <c r="D107" s="48">
        <v>87</v>
      </c>
      <c r="E107" s="32">
        <v>0.2</v>
      </c>
      <c r="F107" s="32">
        <v>0.4</v>
      </c>
    </row>
    <row r="108" spans="1:6" ht="15">
      <c r="A108" s="30" t="s">
        <v>168</v>
      </c>
      <c r="B108" s="31">
        <v>57</v>
      </c>
      <c r="C108" s="31">
        <v>38</v>
      </c>
      <c r="D108" s="48">
        <v>113</v>
      </c>
      <c r="E108" s="32">
        <v>0.2</v>
      </c>
      <c r="F108" s="32">
        <v>0.4</v>
      </c>
    </row>
    <row r="109" spans="1:6" ht="15">
      <c r="A109" s="30" t="s">
        <v>169</v>
      </c>
      <c r="B109" s="31">
        <v>60</v>
      </c>
      <c r="C109" s="31">
        <v>40</v>
      </c>
      <c r="D109" s="48">
        <v>155</v>
      </c>
      <c r="E109" s="32">
        <v>0.2</v>
      </c>
      <c r="F109" s="32">
        <v>0.4</v>
      </c>
    </row>
    <row r="110" spans="1:6" ht="15">
      <c r="A110" s="30" t="s">
        <v>170</v>
      </c>
      <c r="B110" s="31">
        <v>60</v>
      </c>
      <c r="C110" s="31">
        <v>40</v>
      </c>
      <c r="D110" s="48">
        <v>150</v>
      </c>
      <c r="E110" s="32">
        <v>0.2</v>
      </c>
      <c r="F110" s="32">
        <v>0.4</v>
      </c>
    </row>
    <row r="111" spans="1:6" ht="15">
      <c r="A111" s="30" t="s">
        <v>171</v>
      </c>
      <c r="B111" s="31">
        <v>39</v>
      </c>
      <c r="C111" s="31">
        <v>26</v>
      </c>
      <c r="D111" s="48">
        <v>132</v>
      </c>
      <c r="E111" s="32">
        <v>0.2</v>
      </c>
      <c r="F111" s="32">
        <v>0.4</v>
      </c>
    </row>
    <row r="112" spans="1:6" ht="15">
      <c r="A112" s="30" t="s">
        <v>172</v>
      </c>
      <c r="B112" s="31">
        <v>66</v>
      </c>
      <c r="C112" s="31">
        <v>44</v>
      </c>
      <c r="D112" s="48">
        <v>180</v>
      </c>
      <c r="E112" s="32">
        <v>0.2</v>
      </c>
      <c r="F112" s="32">
        <v>0.4</v>
      </c>
    </row>
    <row r="113" spans="1:6" ht="15">
      <c r="A113" s="30" t="s">
        <v>173</v>
      </c>
      <c r="B113" s="31">
        <v>26</v>
      </c>
      <c r="C113" s="31">
        <v>17</v>
      </c>
      <c r="D113" s="48">
        <v>65</v>
      </c>
      <c r="E113" s="32">
        <v>0.2</v>
      </c>
      <c r="F113" s="32">
        <v>0.4</v>
      </c>
    </row>
    <row r="114" spans="1:6" ht="15">
      <c r="A114" s="30" t="s">
        <v>174</v>
      </c>
      <c r="B114" s="31">
        <v>28</v>
      </c>
      <c r="C114" s="31">
        <v>19</v>
      </c>
      <c r="D114" s="48">
        <v>75</v>
      </c>
      <c r="E114" s="32">
        <v>0.2</v>
      </c>
      <c r="F114" s="32">
        <v>0.4</v>
      </c>
    </row>
    <row r="115" spans="1:6" ht="15">
      <c r="A115" s="30" t="s">
        <v>175</v>
      </c>
      <c r="B115" s="31">
        <v>48</v>
      </c>
      <c r="C115" s="31">
        <v>32</v>
      </c>
      <c r="D115" s="48">
        <v>80</v>
      </c>
      <c r="E115" s="32">
        <v>0.2</v>
      </c>
      <c r="F115" s="32">
        <v>0.4</v>
      </c>
    </row>
    <row r="116" spans="1:6" ht="15">
      <c r="A116" s="30" t="s">
        <v>176</v>
      </c>
      <c r="B116" s="31">
        <v>42</v>
      </c>
      <c r="C116" s="31">
        <v>28</v>
      </c>
      <c r="D116" s="48">
        <v>130</v>
      </c>
      <c r="E116" s="32">
        <v>0.2</v>
      </c>
      <c r="F116" s="32">
        <v>0.4</v>
      </c>
    </row>
    <row r="117" spans="1:6" ht="15">
      <c r="A117" s="30" t="s">
        <v>177</v>
      </c>
      <c r="B117" s="31">
        <v>60</v>
      </c>
      <c r="C117" s="31">
        <v>40</v>
      </c>
      <c r="D117" s="48">
        <v>220</v>
      </c>
      <c r="E117" s="32">
        <v>0.2</v>
      </c>
      <c r="F117" s="32">
        <v>0.4</v>
      </c>
    </row>
    <row r="118" spans="1:6" ht="15">
      <c r="A118" s="30" t="s">
        <v>178</v>
      </c>
      <c r="B118" s="31">
        <v>33</v>
      </c>
      <c r="C118" s="31">
        <v>22</v>
      </c>
      <c r="D118" s="48">
        <v>67</v>
      </c>
      <c r="E118" s="32">
        <v>0.2</v>
      </c>
      <c r="F118" s="32">
        <v>0.4</v>
      </c>
    </row>
    <row r="119" spans="1:6" ht="15">
      <c r="A119" s="30" t="s">
        <v>179</v>
      </c>
      <c r="B119" s="31">
        <v>24</v>
      </c>
      <c r="C119" s="31">
        <v>16</v>
      </c>
      <c r="D119" s="48">
        <v>70</v>
      </c>
      <c r="E119" s="32">
        <v>0.2</v>
      </c>
      <c r="F119" s="32">
        <v>0.4</v>
      </c>
    </row>
    <row r="120" spans="1:6" ht="15">
      <c r="A120" s="30" t="s">
        <v>180</v>
      </c>
      <c r="B120" s="31">
        <v>30</v>
      </c>
      <c r="C120" s="31">
        <v>20</v>
      </c>
      <c r="D120" s="48">
        <v>80</v>
      </c>
      <c r="E120" s="32">
        <v>0.2</v>
      </c>
      <c r="F120" s="32">
        <v>0.4</v>
      </c>
    </row>
    <row r="121" spans="1:6" ht="15">
      <c r="A121" s="30" t="s">
        <v>181</v>
      </c>
      <c r="B121" s="31">
        <v>44</v>
      </c>
      <c r="C121" s="31">
        <v>29</v>
      </c>
      <c r="D121" s="48">
        <v>120</v>
      </c>
      <c r="E121" s="32">
        <v>0.2</v>
      </c>
      <c r="F121" s="32">
        <v>0.4</v>
      </c>
    </row>
    <row r="122" spans="1:6" ht="15">
      <c r="A122" s="30" t="s">
        <v>182</v>
      </c>
      <c r="B122" s="31">
        <v>39</v>
      </c>
      <c r="C122" s="31">
        <v>26</v>
      </c>
      <c r="D122" s="48">
        <v>87</v>
      </c>
      <c r="E122" s="32">
        <v>0.2</v>
      </c>
      <c r="F122" s="32">
        <v>0.4</v>
      </c>
    </row>
    <row r="123" spans="1:6" ht="15">
      <c r="A123" s="30" t="s">
        <v>183</v>
      </c>
      <c r="B123" s="31">
        <v>45</v>
      </c>
      <c r="C123" s="31">
        <v>30</v>
      </c>
      <c r="D123" s="48">
        <v>100</v>
      </c>
      <c r="E123" s="32">
        <v>0.2</v>
      </c>
      <c r="F123" s="32">
        <v>0.4</v>
      </c>
    </row>
    <row r="124" spans="1:6" ht="15">
      <c r="A124" s="30" t="s">
        <v>184</v>
      </c>
      <c r="B124" s="31">
        <v>47</v>
      </c>
      <c r="C124" s="31">
        <v>32</v>
      </c>
      <c r="D124" s="48">
        <v>82</v>
      </c>
      <c r="E124" s="32">
        <v>0.2</v>
      </c>
      <c r="F124" s="32">
        <v>0.4</v>
      </c>
    </row>
    <row r="125" spans="1:6" ht="15">
      <c r="A125" s="30" t="s">
        <v>185</v>
      </c>
      <c r="B125" s="31">
        <v>36</v>
      </c>
      <c r="C125" s="31">
        <v>24</v>
      </c>
      <c r="D125" s="48">
        <v>95</v>
      </c>
      <c r="E125" s="32">
        <v>0.2</v>
      </c>
      <c r="F125" s="32">
        <v>0.4</v>
      </c>
    </row>
    <row r="126" spans="1:6" ht="15">
      <c r="A126" s="30" t="s">
        <v>186</v>
      </c>
      <c r="B126" s="31">
        <v>24</v>
      </c>
      <c r="C126" s="31">
        <v>16</v>
      </c>
      <c r="D126" s="48">
        <v>68</v>
      </c>
      <c r="E126" s="32">
        <v>0.2</v>
      </c>
      <c r="F126" s="32">
        <v>0.4</v>
      </c>
    </row>
    <row r="127" spans="1:6" ht="15">
      <c r="A127" s="30" t="s">
        <v>187</v>
      </c>
      <c r="B127" s="31">
        <v>57</v>
      </c>
      <c r="C127" s="31">
        <v>38</v>
      </c>
      <c r="D127" s="48">
        <v>160</v>
      </c>
      <c r="E127" s="32">
        <v>0.2</v>
      </c>
      <c r="F127" s="32">
        <v>0.4</v>
      </c>
    </row>
    <row r="128" spans="1:6" ht="15">
      <c r="A128" s="30" t="s">
        <v>188</v>
      </c>
      <c r="B128" s="31">
        <v>50</v>
      </c>
      <c r="C128" s="31">
        <v>33</v>
      </c>
      <c r="D128" s="48">
        <v>135</v>
      </c>
      <c r="E128" s="32">
        <v>0.2</v>
      </c>
      <c r="F128" s="32">
        <v>0.4</v>
      </c>
    </row>
    <row r="129" spans="1:6" ht="15">
      <c r="A129" s="30" t="s">
        <v>189</v>
      </c>
      <c r="B129" s="31">
        <v>47</v>
      </c>
      <c r="C129" s="31">
        <v>32</v>
      </c>
      <c r="D129" s="48">
        <v>102</v>
      </c>
      <c r="E129" s="32">
        <v>0.2</v>
      </c>
      <c r="F129" s="32">
        <v>0.4</v>
      </c>
    </row>
    <row r="130" spans="1:6" ht="15">
      <c r="A130" s="30" t="s">
        <v>190</v>
      </c>
      <c r="B130" s="31">
        <v>38</v>
      </c>
      <c r="C130" s="31">
        <v>25</v>
      </c>
      <c r="D130" s="48">
        <v>83</v>
      </c>
      <c r="E130" s="32">
        <v>0.2</v>
      </c>
      <c r="F130" s="32">
        <v>0.4</v>
      </c>
    </row>
    <row r="131" spans="1:6" ht="15">
      <c r="A131" s="30" t="s">
        <v>191</v>
      </c>
      <c r="B131" s="31">
        <v>39</v>
      </c>
      <c r="C131" s="31">
        <v>26</v>
      </c>
      <c r="D131" s="48">
        <v>156</v>
      </c>
      <c r="E131" s="32">
        <v>0.2</v>
      </c>
      <c r="F131" s="32">
        <v>0.4</v>
      </c>
    </row>
    <row r="132" spans="1:6" ht="15">
      <c r="A132" s="30" t="s">
        <v>192</v>
      </c>
      <c r="B132" s="31">
        <v>39</v>
      </c>
      <c r="C132" s="31">
        <v>26</v>
      </c>
      <c r="D132" s="48">
        <v>110</v>
      </c>
      <c r="E132" s="32">
        <v>0.2</v>
      </c>
      <c r="F132" s="32">
        <v>0.4</v>
      </c>
    </row>
    <row r="133" spans="1:6" ht="15">
      <c r="A133" s="30" t="s">
        <v>193</v>
      </c>
      <c r="B133" s="31">
        <v>36</v>
      </c>
      <c r="C133" s="31">
        <v>24</v>
      </c>
      <c r="D133" s="48">
        <v>100</v>
      </c>
      <c r="E133" s="32">
        <v>0.2</v>
      </c>
      <c r="F133" s="32">
        <v>0.4</v>
      </c>
    </row>
    <row r="134" spans="1:6" ht="15">
      <c r="A134" s="30" t="s">
        <v>194</v>
      </c>
      <c r="B134" s="31">
        <v>38</v>
      </c>
      <c r="C134" s="31">
        <v>25</v>
      </c>
      <c r="D134" s="48">
        <v>93</v>
      </c>
      <c r="E134" s="32">
        <v>0.2</v>
      </c>
      <c r="F134" s="32">
        <v>0.4</v>
      </c>
    </row>
    <row r="135" spans="1:6" ht="15">
      <c r="A135" s="30" t="s">
        <v>195</v>
      </c>
      <c r="B135" s="31">
        <v>41</v>
      </c>
      <c r="C135" s="31">
        <v>28</v>
      </c>
      <c r="D135" s="48">
        <v>122</v>
      </c>
      <c r="E135" s="32">
        <v>0.2</v>
      </c>
      <c r="F135" s="32">
        <v>0.4</v>
      </c>
    </row>
    <row r="136" spans="1:6" ht="15">
      <c r="A136" s="30" t="s">
        <v>196</v>
      </c>
      <c r="B136" s="31">
        <v>45</v>
      </c>
      <c r="C136" s="31">
        <v>30</v>
      </c>
      <c r="D136" s="48">
        <v>112</v>
      </c>
      <c r="E136" s="32">
        <v>0.2</v>
      </c>
      <c r="F136" s="32">
        <v>0.4</v>
      </c>
    </row>
    <row r="137" spans="1:6" ht="15">
      <c r="A137" s="30" t="s">
        <v>197</v>
      </c>
      <c r="B137" s="31">
        <v>42</v>
      </c>
      <c r="C137" s="31">
        <v>28</v>
      </c>
      <c r="D137" s="48">
        <v>105</v>
      </c>
      <c r="E137" s="32">
        <v>0.2</v>
      </c>
      <c r="F137" s="32">
        <v>0.4</v>
      </c>
    </row>
    <row r="138" spans="1:6" ht="15">
      <c r="A138" s="30" t="s">
        <v>198</v>
      </c>
      <c r="B138" s="31">
        <v>48</v>
      </c>
      <c r="C138" s="31">
        <v>32</v>
      </c>
      <c r="D138" s="48">
        <v>89</v>
      </c>
      <c r="E138" s="32">
        <v>0.2</v>
      </c>
      <c r="F138" s="32">
        <v>0.4</v>
      </c>
    </row>
    <row r="139" spans="1:6" ht="15">
      <c r="A139" s="30" t="s">
        <v>199</v>
      </c>
      <c r="B139" s="31">
        <v>48</v>
      </c>
      <c r="C139" s="31">
        <v>32</v>
      </c>
      <c r="D139" s="48">
        <v>140</v>
      </c>
      <c r="E139" s="32">
        <v>0.2</v>
      </c>
      <c r="F139" s="32">
        <v>0.4</v>
      </c>
    </row>
    <row r="140" spans="1:6" ht="15">
      <c r="A140" s="30" t="s">
        <v>200</v>
      </c>
      <c r="B140" s="31">
        <v>24</v>
      </c>
      <c r="C140" s="31">
        <v>16</v>
      </c>
      <c r="D140" s="48">
        <v>95</v>
      </c>
      <c r="E140" s="32">
        <v>0.2</v>
      </c>
      <c r="F140" s="32">
        <v>0.4</v>
      </c>
    </row>
    <row r="141" spans="1:6" ht="15">
      <c r="A141" s="30" t="s">
        <v>201</v>
      </c>
      <c r="B141" s="31">
        <v>42</v>
      </c>
      <c r="C141" s="31">
        <v>28</v>
      </c>
      <c r="D141" s="48">
        <v>105</v>
      </c>
      <c r="E141" s="32">
        <v>0.2</v>
      </c>
      <c r="F141" s="32">
        <v>0.4</v>
      </c>
    </row>
    <row r="142" spans="1:6" ht="15">
      <c r="A142" s="30" t="s">
        <v>202</v>
      </c>
      <c r="B142" s="31">
        <v>41</v>
      </c>
      <c r="C142" s="31">
        <v>28</v>
      </c>
      <c r="D142" s="48">
        <v>141</v>
      </c>
      <c r="E142" s="32">
        <v>0.2</v>
      </c>
      <c r="F142" s="32">
        <v>0.4</v>
      </c>
    </row>
    <row r="143" spans="1:6" ht="15">
      <c r="A143" s="30" t="s">
        <v>203</v>
      </c>
      <c r="B143" s="31">
        <v>48</v>
      </c>
      <c r="C143" s="31">
        <v>32</v>
      </c>
      <c r="D143" s="48">
        <v>120</v>
      </c>
      <c r="E143" s="32">
        <v>0.2</v>
      </c>
      <c r="F143" s="32">
        <v>0.4</v>
      </c>
    </row>
    <row r="144" spans="1:6" ht="15">
      <c r="A144" s="30" t="s">
        <v>204</v>
      </c>
      <c r="B144" s="31">
        <v>18</v>
      </c>
      <c r="C144" s="31">
        <v>12</v>
      </c>
      <c r="D144" s="48">
        <v>100</v>
      </c>
      <c r="E144" s="32">
        <v>0.2</v>
      </c>
      <c r="F144" s="32">
        <v>0.4</v>
      </c>
    </row>
    <row r="145" spans="1:6" ht="15">
      <c r="A145" s="30" t="s">
        <v>205</v>
      </c>
      <c r="B145" s="31">
        <v>41</v>
      </c>
      <c r="C145" s="31">
        <v>28</v>
      </c>
      <c r="D145" s="48">
        <v>52</v>
      </c>
      <c r="E145" s="32">
        <v>0.2</v>
      </c>
      <c r="F145" s="32">
        <v>0.4</v>
      </c>
    </row>
    <row r="146" spans="1:6" ht="15">
      <c r="A146" s="30" t="s">
        <v>206</v>
      </c>
      <c r="B146" s="31">
        <v>29</v>
      </c>
      <c r="C146" s="31">
        <v>20</v>
      </c>
      <c r="D146" s="48">
        <v>84</v>
      </c>
      <c r="E146" s="32">
        <v>0.2</v>
      </c>
      <c r="F146" s="32">
        <v>0.4</v>
      </c>
    </row>
    <row r="147" spans="1:6" ht="15">
      <c r="A147" s="30" t="s">
        <v>207</v>
      </c>
      <c r="B147" s="31">
        <v>29</v>
      </c>
      <c r="C147" s="31">
        <v>20</v>
      </c>
      <c r="D147" s="48">
        <v>95</v>
      </c>
      <c r="E147" s="32">
        <v>0.2</v>
      </c>
      <c r="F147" s="32">
        <v>0.4</v>
      </c>
    </row>
    <row r="148" spans="1:6" ht="15">
      <c r="A148" s="30" t="s">
        <v>208</v>
      </c>
      <c r="B148" s="31">
        <v>30</v>
      </c>
      <c r="C148" s="31">
        <v>20</v>
      </c>
      <c r="D148" s="48">
        <v>80</v>
      </c>
      <c r="E148" s="32">
        <v>0.2</v>
      </c>
      <c r="F148" s="32">
        <v>0.4</v>
      </c>
    </row>
    <row r="149" spans="1:6" ht="15">
      <c r="A149" s="30" t="s">
        <v>209</v>
      </c>
      <c r="B149" s="31">
        <v>48</v>
      </c>
      <c r="C149" s="31">
        <v>32</v>
      </c>
      <c r="D149" s="48">
        <v>135</v>
      </c>
      <c r="E149" s="32">
        <v>0.2</v>
      </c>
      <c r="F149" s="32">
        <v>0.4</v>
      </c>
    </row>
    <row r="150" spans="1:6" ht="15">
      <c r="A150" s="30" t="s">
        <v>210</v>
      </c>
      <c r="B150" s="31">
        <v>30</v>
      </c>
      <c r="C150" s="31">
        <v>20</v>
      </c>
      <c r="D150" s="48">
        <v>120</v>
      </c>
      <c r="E150" s="32">
        <v>0.2</v>
      </c>
      <c r="F150" s="32">
        <v>0.4</v>
      </c>
    </row>
    <row r="151" spans="1:6" ht="15">
      <c r="A151" s="30" t="s">
        <v>211</v>
      </c>
      <c r="B151" s="31">
        <v>46</v>
      </c>
      <c r="C151" s="31">
        <v>31</v>
      </c>
      <c r="D151" s="48">
        <v>45</v>
      </c>
      <c r="E151" s="32">
        <v>0.2</v>
      </c>
      <c r="F151" s="32">
        <v>0.4</v>
      </c>
    </row>
    <row r="152" spans="1:6" ht="15">
      <c r="A152" s="30" t="s">
        <v>212</v>
      </c>
      <c r="B152" s="31">
        <v>23</v>
      </c>
      <c r="C152" s="31">
        <v>16</v>
      </c>
      <c r="D152" s="48">
        <v>77</v>
      </c>
      <c r="E152" s="32">
        <v>0.2</v>
      </c>
      <c r="F152" s="32">
        <v>0.4</v>
      </c>
    </row>
    <row r="153" spans="1:6" ht="15">
      <c r="A153" s="30" t="s">
        <v>213</v>
      </c>
      <c r="B153" s="31">
        <v>28</v>
      </c>
      <c r="C153" s="31">
        <v>19</v>
      </c>
      <c r="D153" s="48">
        <v>86</v>
      </c>
      <c r="E153" s="32">
        <v>0.2</v>
      </c>
      <c r="F153" s="32">
        <v>0.4</v>
      </c>
    </row>
    <row r="154" spans="1:6" ht="15">
      <c r="A154" s="30" t="s">
        <v>214</v>
      </c>
      <c r="B154" s="31">
        <v>35</v>
      </c>
      <c r="C154" s="31">
        <v>24</v>
      </c>
      <c r="D154" s="48">
        <v>130</v>
      </c>
      <c r="E154" s="32">
        <v>0.2</v>
      </c>
      <c r="F154" s="32">
        <v>0.4</v>
      </c>
    </row>
    <row r="155" spans="1:6" ht="15">
      <c r="A155" s="30" t="s">
        <v>215</v>
      </c>
      <c r="B155" s="31">
        <v>47</v>
      </c>
      <c r="C155" s="31">
        <v>32</v>
      </c>
      <c r="D155" s="48">
        <v>98</v>
      </c>
      <c r="E155" s="32">
        <v>0.2</v>
      </c>
      <c r="F155" s="32">
        <v>0.4</v>
      </c>
    </row>
    <row r="156" spans="1:6" ht="15">
      <c r="A156" s="30" t="s">
        <v>216</v>
      </c>
      <c r="B156" s="31">
        <v>48</v>
      </c>
      <c r="C156" s="31">
        <v>32</v>
      </c>
      <c r="D156" s="48">
        <v>215</v>
      </c>
      <c r="E156" s="32">
        <v>0.2</v>
      </c>
      <c r="F156" s="32">
        <v>0.4</v>
      </c>
    </row>
    <row r="157" spans="1:6" ht="15">
      <c r="A157" s="30" t="s">
        <v>217</v>
      </c>
      <c r="B157" s="31">
        <v>30</v>
      </c>
      <c r="C157" s="31">
        <v>20</v>
      </c>
      <c r="D157" s="48">
        <v>100</v>
      </c>
      <c r="E157" s="32">
        <v>0.2</v>
      </c>
      <c r="F157" s="32">
        <v>0.4</v>
      </c>
    </row>
    <row r="158" spans="1:6" ht="15">
      <c r="A158" s="30" t="s">
        <v>218</v>
      </c>
      <c r="B158" s="31">
        <v>46</v>
      </c>
      <c r="C158" s="31">
        <v>31</v>
      </c>
      <c r="D158" s="48">
        <v>119</v>
      </c>
      <c r="E158" s="32">
        <v>0.2</v>
      </c>
      <c r="F158" s="32">
        <v>0.4</v>
      </c>
    </row>
    <row r="159" spans="1:6" ht="15">
      <c r="A159" s="30" t="s">
        <v>219</v>
      </c>
      <c r="B159" s="31">
        <v>36</v>
      </c>
      <c r="C159" s="31">
        <v>24</v>
      </c>
      <c r="D159" s="48">
        <v>70</v>
      </c>
      <c r="E159" s="32">
        <v>0.2</v>
      </c>
      <c r="F159" s="32">
        <v>0.4</v>
      </c>
    </row>
    <row r="160" spans="1:6" ht="15">
      <c r="A160" s="30" t="s">
        <v>220</v>
      </c>
      <c r="B160" s="31">
        <v>63</v>
      </c>
      <c r="C160" s="31">
        <v>42</v>
      </c>
      <c r="D160" s="48">
        <v>255</v>
      </c>
      <c r="E160" s="32">
        <v>0.2</v>
      </c>
      <c r="F160" s="32">
        <v>0.4</v>
      </c>
    </row>
    <row r="161" spans="1:6" ht="15">
      <c r="A161" s="30" t="s">
        <v>221</v>
      </c>
      <c r="B161" s="31">
        <v>64</v>
      </c>
      <c r="C161" s="31">
        <v>43</v>
      </c>
      <c r="D161" s="48">
        <v>182</v>
      </c>
      <c r="E161" s="32">
        <v>0.2</v>
      </c>
      <c r="F161" s="32">
        <v>0.4</v>
      </c>
    </row>
    <row r="162" spans="1:6" ht="15">
      <c r="A162" s="30" t="s">
        <v>222</v>
      </c>
      <c r="B162" s="31">
        <v>48</v>
      </c>
      <c r="C162" s="31">
        <v>32</v>
      </c>
      <c r="D162" s="48">
        <v>120</v>
      </c>
      <c r="E162" s="32">
        <v>0.2</v>
      </c>
      <c r="F162" s="32">
        <v>0.4</v>
      </c>
    </row>
    <row r="163" spans="1:6" ht="15">
      <c r="A163" s="30" t="s">
        <v>223</v>
      </c>
      <c r="B163" s="31">
        <v>36</v>
      </c>
      <c r="C163" s="31">
        <v>24</v>
      </c>
      <c r="D163" s="48">
        <v>104</v>
      </c>
      <c r="E163" s="32">
        <v>0.2</v>
      </c>
      <c r="F163" s="32">
        <v>0.4</v>
      </c>
    </row>
    <row r="164" spans="1:6" ht="15">
      <c r="A164" s="30" t="s">
        <v>224</v>
      </c>
      <c r="B164" s="31">
        <v>36</v>
      </c>
      <c r="C164" s="31">
        <v>24</v>
      </c>
      <c r="D164" s="48">
        <v>105</v>
      </c>
      <c r="E164" s="32">
        <v>0.2</v>
      </c>
      <c r="F164" s="32">
        <v>0.4</v>
      </c>
    </row>
    <row r="165" spans="1:6" ht="15">
      <c r="A165" s="30" t="s">
        <v>225</v>
      </c>
      <c r="B165" s="31">
        <v>27</v>
      </c>
      <c r="C165" s="31">
        <v>18</v>
      </c>
      <c r="D165" s="48">
        <v>68</v>
      </c>
      <c r="E165" s="32">
        <v>0.2</v>
      </c>
      <c r="F165" s="32">
        <v>0.4</v>
      </c>
    </row>
    <row r="166" spans="1:6" ht="15">
      <c r="A166" s="30" t="s">
        <v>226</v>
      </c>
      <c r="B166" s="31">
        <v>36</v>
      </c>
      <c r="C166" s="31">
        <v>24</v>
      </c>
      <c r="D166" s="48">
        <v>125</v>
      </c>
      <c r="E166" s="32">
        <v>0.2</v>
      </c>
      <c r="F166" s="32">
        <v>0.4</v>
      </c>
    </row>
    <row r="167" spans="1:6" ht="15">
      <c r="A167" s="30" t="s">
        <v>227</v>
      </c>
      <c r="B167" s="31">
        <v>45</v>
      </c>
      <c r="C167" s="31">
        <v>30</v>
      </c>
      <c r="D167" s="48">
        <v>110</v>
      </c>
      <c r="E167" s="32">
        <v>0.2</v>
      </c>
      <c r="F167" s="32">
        <v>0.4</v>
      </c>
    </row>
    <row r="168" spans="1:6" ht="15">
      <c r="A168" s="30" t="s">
        <v>228</v>
      </c>
      <c r="B168" s="31">
        <v>36</v>
      </c>
      <c r="C168" s="31">
        <v>24</v>
      </c>
      <c r="D168" s="48">
        <v>90</v>
      </c>
      <c r="E168" s="32">
        <v>0.2</v>
      </c>
      <c r="F168" s="32">
        <v>0.4</v>
      </c>
    </row>
    <row r="169" spans="1:6" ht="15">
      <c r="A169" s="30" t="s">
        <v>229</v>
      </c>
      <c r="B169" s="31">
        <v>36</v>
      </c>
      <c r="C169" s="31">
        <v>24</v>
      </c>
      <c r="D169" s="48">
        <v>61</v>
      </c>
      <c r="E169" s="32">
        <v>0.2</v>
      </c>
      <c r="F169" s="32">
        <v>0.4</v>
      </c>
    </row>
    <row r="170" spans="1:6" ht="15">
      <c r="A170" s="30" t="s">
        <v>230</v>
      </c>
      <c r="B170" s="31">
        <v>58</v>
      </c>
      <c r="C170" s="31">
        <v>39</v>
      </c>
      <c r="D170" s="48">
        <v>135</v>
      </c>
      <c r="E170" s="32">
        <v>0.2</v>
      </c>
      <c r="F170" s="32">
        <v>0.4</v>
      </c>
    </row>
    <row r="171" spans="1:6" ht="15">
      <c r="A171" s="30" t="s">
        <v>231</v>
      </c>
      <c r="B171" s="31">
        <v>39</v>
      </c>
      <c r="C171" s="31">
        <v>26</v>
      </c>
      <c r="D171" s="48">
        <v>115</v>
      </c>
      <c r="E171" s="32">
        <v>0.2</v>
      </c>
      <c r="F171" s="32">
        <v>0.4</v>
      </c>
    </row>
    <row r="172" spans="1:6" ht="15">
      <c r="A172" s="30" t="s">
        <v>232</v>
      </c>
      <c r="B172" s="31">
        <v>30</v>
      </c>
      <c r="C172" s="31">
        <v>20</v>
      </c>
      <c r="D172" s="48">
        <v>93</v>
      </c>
      <c r="E172" s="32">
        <v>0.2</v>
      </c>
      <c r="F172" s="32">
        <v>0.4</v>
      </c>
    </row>
    <row r="173" spans="1:6" ht="15">
      <c r="A173" s="30" t="s">
        <v>233</v>
      </c>
      <c r="B173" s="31">
        <v>30</v>
      </c>
      <c r="C173" s="31">
        <v>20</v>
      </c>
      <c r="D173" s="48">
        <v>90</v>
      </c>
      <c r="E173" s="32">
        <v>0.2</v>
      </c>
      <c r="F173" s="32">
        <v>0.4</v>
      </c>
    </row>
    <row r="174" spans="1:6" ht="15">
      <c r="A174" s="30" t="s">
        <v>234</v>
      </c>
      <c r="B174" s="31">
        <v>24</v>
      </c>
      <c r="C174" s="31">
        <v>16</v>
      </c>
      <c r="D174" s="48">
        <v>70</v>
      </c>
      <c r="E174" s="32">
        <v>0.2</v>
      </c>
      <c r="F174" s="32">
        <v>0.4</v>
      </c>
    </row>
    <row r="175" spans="1:6" ht="15">
      <c r="A175" s="30" t="s">
        <v>235</v>
      </c>
      <c r="B175" s="31">
        <v>36</v>
      </c>
      <c r="C175" s="31">
        <v>24</v>
      </c>
      <c r="D175" s="48">
        <v>92</v>
      </c>
      <c r="E175" s="32">
        <v>0.2</v>
      </c>
      <c r="F175" s="32">
        <v>0.4</v>
      </c>
    </row>
    <row r="176" spans="1:6" ht="15">
      <c r="A176" s="30" t="s">
        <v>236</v>
      </c>
      <c r="B176" s="31">
        <v>48</v>
      </c>
      <c r="C176" s="31">
        <v>32</v>
      </c>
      <c r="D176" s="48">
        <v>95</v>
      </c>
      <c r="E176" s="32">
        <v>0.2</v>
      </c>
      <c r="F176" s="32">
        <v>0.4</v>
      </c>
    </row>
    <row r="177" spans="1:6" ht="15">
      <c r="A177" s="30" t="s">
        <v>237</v>
      </c>
      <c r="B177" s="31">
        <v>47</v>
      </c>
      <c r="C177" s="31">
        <v>32</v>
      </c>
      <c r="D177" s="48">
        <v>145</v>
      </c>
      <c r="E177" s="32">
        <v>0.2</v>
      </c>
      <c r="F177" s="32">
        <v>0.4</v>
      </c>
    </row>
    <row r="178" spans="1:6" ht="15">
      <c r="A178" s="30" t="s">
        <v>238</v>
      </c>
      <c r="B178" s="31">
        <v>52</v>
      </c>
      <c r="C178" s="31">
        <v>35</v>
      </c>
      <c r="D178" s="48">
        <v>160</v>
      </c>
      <c r="E178" s="32">
        <v>0.2</v>
      </c>
      <c r="F178" s="32">
        <v>0.4</v>
      </c>
    </row>
    <row r="179" spans="1:6" ht="15">
      <c r="A179" s="30" t="s">
        <v>239</v>
      </c>
      <c r="B179" s="31">
        <v>36</v>
      </c>
      <c r="C179" s="31">
        <v>24</v>
      </c>
      <c r="D179" s="48">
        <v>135</v>
      </c>
      <c r="E179" s="32">
        <v>0.2</v>
      </c>
      <c r="F179" s="32">
        <v>0.4</v>
      </c>
    </row>
    <row r="180" spans="1:6" ht="15">
      <c r="A180" s="30" t="s">
        <v>240</v>
      </c>
      <c r="B180" s="31">
        <v>27</v>
      </c>
      <c r="C180" s="31">
        <v>18</v>
      </c>
      <c r="D180" s="48">
        <v>80</v>
      </c>
      <c r="E180" s="32">
        <v>0.2</v>
      </c>
      <c r="F180" s="32">
        <v>0.4</v>
      </c>
    </row>
    <row r="181" spans="1:6" ht="15">
      <c r="A181" s="30" t="s">
        <v>241</v>
      </c>
      <c r="B181" s="31">
        <v>21</v>
      </c>
      <c r="C181" s="31">
        <v>14</v>
      </c>
      <c r="D181" s="48">
        <v>78</v>
      </c>
      <c r="E181" s="32">
        <v>0.2</v>
      </c>
      <c r="F181" s="32">
        <v>0.4</v>
      </c>
    </row>
    <row r="182" spans="1:6" ht="15">
      <c r="A182" s="30" t="s">
        <v>242</v>
      </c>
      <c r="B182" s="31">
        <v>36</v>
      </c>
      <c r="C182" s="31">
        <v>24</v>
      </c>
      <c r="D182" s="48">
        <v>95</v>
      </c>
      <c r="E182" s="32">
        <v>0.2</v>
      </c>
      <c r="F182" s="32">
        <v>0.4</v>
      </c>
    </row>
    <row r="183" spans="1:6" ht="15">
      <c r="A183" s="30" t="s">
        <v>243</v>
      </c>
      <c r="B183" s="31">
        <v>29</v>
      </c>
      <c r="C183" s="31">
        <v>20</v>
      </c>
      <c r="D183" s="48">
        <v>57</v>
      </c>
      <c r="E183" s="32">
        <v>0.2</v>
      </c>
      <c r="F183" s="32">
        <v>0.4</v>
      </c>
    </row>
    <row r="184" spans="1:6" ht="15">
      <c r="A184" s="30" t="s">
        <v>244</v>
      </c>
      <c r="B184" s="31">
        <v>41</v>
      </c>
      <c r="C184" s="31">
        <v>28</v>
      </c>
      <c r="D184" s="48">
        <v>110</v>
      </c>
      <c r="E184" s="32">
        <v>0.2</v>
      </c>
      <c r="F184" s="32">
        <v>0.4</v>
      </c>
    </row>
    <row r="185" spans="1:6" ht="15">
      <c r="A185" s="30" t="s">
        <v>245</v>
      </c>
      <c r="B185" s="31">
        <v>41</v>
      </c>
      <c r="C185" s="31">
        <v>28</v>
      </c>
      <c r="D185" s="48">
        <v>77</v>
      </c>
      <c r="E185" s="32">
        <v>0.2</v>
      </c>
      <c r="F185" s="32">
        <v>0.4</v>
      </c>
    </row>
    <row r="186" spans="1:6" ht="15">
      <c r="A186" s="30" t="s">
        <v>246</v>
      </c>
      <c r="B186" s="31">
        <v>53</v>
      </c>
      <c r="C186" s="31">
        <v>36</v>
      </c>
      <c r="D186" s="48">
        <v>120</v>
      </c>
      <c r="E186" s="32">
        <v>0.2</v>
      </c>
      <c r="F186" s="32">
        <v>0.4</v>
      </c>
    </row>
    <row r="187" spans="1:6" ht="15">
      <c r="A187" s="30" t="s">
        <v>247</v>
      </c>
      <c r="B187" s="31">
        <v>42</v>
      </c>
      <c r="C187" s="31">
        <v>28</v>
      </c>
      <c r="D187" s="48">
        <v>75</v>
      </c>
      <c r="E187" s="32">
        <v>0.2</v>
      </c>
      <c r="F187" s="32">
        <v>0.4</v>
      </c>
    </row>
    <row r="188" spans="1:6" ht="15">
      <c r="A188" s="30" t="s">
        <v>248</v>
      </c>
      <c r="B188" s="31">
        <v>47</v>
      </c>
      <c r="C188" s="31">
        <v>32</v>
      </c>
      <c r="D188" s="48">
        <v>80</v>
      </c>
      <c r="E188" s="32">
        <v>0.2</v>
      </c>
      <c r="F188" s="32">
        <v>0.4</v>
      </c>
    </row>
    <row r="189" spans="1:6" ht="15">
      <c r="A189" s="30" t="s">
        <v>249</v>
      </c>
      <c r="B189" s="31">
        <v>72</v>
      </c>
      <c r="C189" s="31">
        <v>48</v>
      </c>
      <c r="D189" s="48">
        <v>165</v>
      </c>
      <c r="E189" s="32">
        <v>0.2</v>
      </c>
      <c r="F189" s="32">
        <v>0.4</v>
      </c>
    </row>
    <row r="190" spans="1:6" ht="15">
      <c r="A190" s="30" t="s">
        <v>250</v>
      </c>
      <c r="B190" s="31">
        <v>48</v>
      </c>
      <c r="C190" s="31">
        <v>32</v>
      </c>
      <c r="D190" s="48">
        <v>139</v>
      </c>
      <c r="E190" s="32">
        <v>0.2</v>
      </c>
      <c r="F190" s="32">
        <v>0.4</v>
      </c>
    </row>
    <row r="191" spans="1:6" ht="15">
      <c r="A191" s="30" t="s">
        <v>251</v>
      </c>
      <c r="B191" s="31">
        <v>47</v>
      </c>
      <c r="C191" s="31">
        <v>32</v>
      </c>
      <c r="D191" s="48">
        <v>125</v>
      </c>
      <c r="E191" s="32">
        <v>0.2</v>
      </c>
      <c r="F191" s="32">
        <v>0.4</v>
      </c>
    </row>
    <row r="192" spans="1:6" ht="15">
      <c r="A192" s="30" t="s">
        <v>252</v>
      </c>
      <c r="B192" s="31">
        <v>30</v>
      </c>
      <c r="C192" s="31">
        <v>20</v>
      </c>
      <c r="D192" s="48">
        <v>90</v>
      </c>
      <c r="E192" s="32">
        <v>0.2</v>
      </c>
      <c r="F192" s="32">
        <v>0.4</v>
      </c>
    </row>
    <row r="193" spans="1:6" ht="15">
      <c r="A193" s="30" t="s">
        <v>253</v>
      </c>
      <c r="B193" s="31">
        <v>42</v>
      </c>
      <c r="C193" s="31">
        <v>28</v>
      </c>
      <c r="D193" s="48">
        <v>140</v>
      </c>
      <c r="E193" s="32">
        <v>0.2</v>
      </c>
      <c r="F193" s="32">
        <v>0.4</v>
      </c>
    </row>
    <row r="194" spans="1:6" ht="15">
      <c r="A194" s="30" t="s">
        <v>254</v>
      </c>
      <c r="B194" s="31">
        <v>39</v>
      </c>
      <c r="C194" s="31">
        <v>26</v>
      </c>
      <c r="D194" s="48">
        <v>82</v>
      </c>
      <c r="E194" s="32">
        <v>0.2</v>
      </c>
      <c r="F194" s="32">
        <v>0.4</v>
      </c>
    </row>
    <row r="195" spans="1:6" ht="15">
      <c r="A195" s="30" t="s">
        <v>255</v>
      </c>
      <c r="B195" s="31">
        <v>47</v>
      </c>
      <c r="C195" s="31">
        <v>32</v>
      </c>
      <c r="D195" s="48">
        <v>135</v>
      </c>
      <c r="E195" s="32">
        <v>0.2</v>
      </c>
      <c r="F195" s="32">
        <v>0.4</v>
      </c>
    </row>
    <row r="196" spans="1:6" ht="15">
      <c r="A196" s="30" t="s">
        <v>256</v>
      </c>
      <c r="B196" s="31">
        <v>53</v>
      </c>
      <c r="C196" s="31">
        <v>36</v>
      </c>
      <c r="D196" s="48">
        <v>188</v>
      </c>
      <c r="E196" s="32">
        <v>0.2</v>
      </c>
      <c r="F196" s="32">
        <v>0.4</v>
      </c>
    </row>
    <row r="197" spans="1:6" ht="15">
      <c r="A197" s="30" t="s">
        <v>257</v>
      </c>
      <c r="B197" s="31">
        <v>24</v>
      </c>
      <c r="C197" s="31">
        <v>16</v>
      </c>
      <c r="D197" s="48">
        <v>130</v>
      </c>
      <c r="E197" s="32">
        <v>0.2</v>
      </c>
      <c r="F197" s="32">
        <v>0.4</v>
      </c>
    </row>
    <row r="198" spans="1:6" ht="15">
      <c r="A198" s="30" t="s">
        <v>258</v>
      </c>
      <c r="B198" s="31">
        <v>30</v>
      </c>
      <c r="C198" s="31">
        <v>20</v>
      </c>
      <c r="D198" s="48">
        <v>95</v>
      </c>
      <c r="E198" s="32">
        <v>0.2</v>
      </c>
      <c r="F198" s="32">
        <v>0.4</v>
      </c>
    </row>
    <row r="199" spans="1:6" ht="15">
      <c r="A199" s="30" t="s">
        <v>259</v>
      </c>
      <c r="B199" s="31">
        <v>39</v>
      </c>
      <c r="C199" s="31">
        <v>26</v>
      </c>
      <c r="D199" s="48">
        <v>100</v>
      </c>
      <c r="E199" s="32">
        <v>0.2</v>
      </c>
      <c r="F199" s="32">
        <v>0.4</v>
      </c>
    </row>
    <row r="200" spans="1:6" ht="15">
      <c r="A200" s="30" t="s">
        <v>260</v>
      </c>
      <c r="B200" s="31">
        <v>36</v>
      </c>
      <c r="C200" s="31">
        <v>24</v>
      </c>
      <c r="D200" s="48">
        <v>105</v>
      </c>
      <c r="E200" s="32">
        <v>0.2</v>
      </c>
      <c r="F200" s="32">
        <v>0.4</v>
      </c>
    </row>
    <row r="201" spans="1:6" ht="15">
      <c r="A201" s="30" t="s">
        <v>261</v>
      </c>
      <c r="B201" s="31">
        <v>40</v>
      </c>
      <c r="C201" s="31">
        <v>27</v>
      </c>
      <c r="D201" s="48">
        <v>118</v>
      </c>
      <c r="E201" s="32">
        <v>0.2</v>
      </c>
      <c r="F201" s="32">
        <v>0.4</v>
      </c>
    </row>
    <row r="202" spans="1:6" ht="15">
      <c r="A202" s="30" t="s">
        <v>262</v>
      </c>
      <c r="B202" s="31">
        <v>36</v>
      </c>
      <c r="C202" s="31">
        <v>24</v>
      </c>
      <c r="D202" s="48">
        <v>100</v>
      </c>
      <c r="E202" s="32">
        <v>0.2</v>
      </c>
      <c r="F202" s="32">
        <v>0.4</v>
      </c>
    </row>
    <row r="203" spans="1:6" ht="15">
      <c r="A203" s="30" t="s">
        <v>263</v>
      </c>
      <c r="B203" s="31">
        <v>45</v>
      </c>
      <c r="C203" s="31">
        <v>30</v>
      </c>
      <c r="D203" s="48">
        <v>105</v>
      </c>
      <c r="E203" s="32">
        <v>0.2</v>
      </c>
      <c r="F203" s="32">
        <v>0.4</v>
      </c>
    </row>
    <row r="204" spans="1:6" ht="15">
      <c r="A204" s="30" t="s">
        <v>264</v>
      </c>
      <c r="B204" s="31">
        <v>36</v>
      </c>
      <c r="C204" s="31">
        <v>24</v>
      </c>
      <c r="D204" s="48">
        <v>110</v>
      </c>
      <c r="E204" s="32">
        <v>0.2</v>
      </c>
      <c r="F204" s="32">
        <v>0.4</v>
      </c>
    </row>
    <row r="205" spans="1:6" ht="15">
      <c r="A205" s="30" t="s">
        <v>265</v>
      </c>
      <c r="B205" s="31">
        <v>36</v>
      </c>
      <c r="C205" s="31">
        <v>24</v>
      </c>
      <c r="D205" s="48">
        <v>110</v>
      </c>
      <c r="E205" s="32">
        <v>0.2</v>
      </c>
      <c r="F205" s="32">
        <v>0.4</v>
      </c>
    </row>
    <row r="206" spans="1:6" ht="15">
      <c r="A206" s="30" t="s">
        <v>266</v>
      </c>
      <c r="B206" s="31">
        <v>48</v>
      </c>
      <c r="C206" s="31">
        <v>32</v>
      </c>
      <c r="D206" s="48">
        <v>89</v>
      </c>
      <c r="E206" s="32">
        <v>0.2</v>
      </c>
      <c r="F206" s="32">
        <v>0.4</v>
      </c>
    </row>
    <row r="207" spans="1:6" ht="15">
      <c r="A207" s="30" t="s">
        <v>267</v>
      </c>
      <c r="B207" s="31">
        <v>30</v>
      </c>
      <c r="C207" s="31">
        <v>20</v>
      </c>
      <c r="D207" s="48">
        <v>80</v>
      </c>
      <c r="E207" s="32">
        <v>0.2</v>
      </c>
      <c r="F207" s="32">
        <v>0.4</v>
      </c>
    </row>
    <row r="208" spans="1:6" ht="15">
      <c r="A208" s="30" t="s">
        <v>268</v>
      </c>
      <c r="B208" s="31">
        <v>35</v>
      </c>
      <c r="C208" s="31">
        <v>24</v>
      </c>
      <c r="D208" s="48">
        <v>115</v>
      </c>
      <c r="E208" s="32">
        <v>0.2</v>
      </c>
      <c r="F208" s="32">
        <v>0.4</v>
      </c>
    </row>
    <row r="209" spans="1:6" ht="15">
      <c r="A209" s="30" t="s">
        <v>269</v>
      </c>
      <c r="B209" s="31">
        <v>30</v>
      </c>
      <c r="C209" s="31">
        <v>20</v>
      </c>
      <c r="D209" s="48">
        <v>108</v>
      </c>
      <c r="E209" s="32">
        <v>0.2</v>
      </c>
      <c r="F209" s="32">
        <v>0.4</v>
      </c>
    </row>
    <row r="210" spans="1:6" ht="15">
      <c r="A210" s="30" t="s">
        <v>270</v>
      </c>
      <c r="B210" s="31">
        <v>39</v>
      </c>
      <c r="C210" s="31">
        <v>26</v>
      </c>
      <c r="D210" s="48">
        <v>87</v>
      </c>
      <c r="E210" s="32">
        <v>0.2</v>
      </c>
      <c r="F210" s="32">
        <v>0.4</v>
      </c>
    </row>
    <row r="211" spans="1:6" ht="15">
      <c r="A211" s="30" t="s">
        <v>271</v>
      </c>
      <c r="B211" s="31">
        <v>59</v>
      </c>
      <c r="C211" s="31">
        <v>40</v>
      </c>
      <c r="D211" s="48">
        <v>186</v>
      </c>
      <c r="E211" s="32">
        <v>0.2</v>
      </c>
      <c r="F211" s="32">
        <v>0.4</v>
      </c>
    </row>
    <row r="212" spans="1:6" ht="15">
      <c r="A212" s="30" t="s">
        <v>272</v>
      </c>
      <c r="B212" s="31">
        <v>38</v>
      </c>
      <c r="C212" s="31">
        <v>25</v>
      </c>
      <c r="D212" s="48">
        <v>140</v>
      </c>
      <c r="E212" s="32">
        <v>0.2</v>
      </c>
      <c r="F212" s="32">
        <v>0.4</v>
      </c>
    </row>
    <row r="213" spans="1:6" ht="15">
      <c r="A213" s="30" t="s">
        <v>273</v>
      </c>
      <c r="B213" s="31">
        <v>24</v>
      </c>
      <c r="C213" s="31">
        <v>16</v>
      </c>
      <c r="D213" s="48">
        <v>50</v>
      </c>
      <c r="E213" s="32">
        <v>0.2</v>
      </c>
      <c r="F213" s="32">
        <v>0.4</v>
      </c>
    </row>
    <row r="214" spans="1:6" ht="15">
      <c r="A214" s="30" t="s">
        <v>274</v>
      </c>
      <c r="B214" s="31">
        <v>39</v>
      </c>
      <c r="C214" s="31">
        <v>26</v>
      </c>
      <c r="D214" s="48">
        <v>110</v>
      </c>
      <c r="E214" s="32">
        <v>0.2</v>
      </c>
      <c r="F214" s="32">
        <v>0.4</v>
      </c>
    </row>
    <row r="215" spans="1:6" ht="15">
      <c r="A215" s="30" t="s">
        <v>275</v>
      </c>
      <c r="B215" s="31">
        <v>39</v>
      </c>
      <c r="C215" s="31">
        <v>26</v>
      </c>
      <c r="D215" s="48">
        <v>165</v>
      </c>
      <c r="E215" s="32">
        <v>0.2</v>
      </c>
      <c r="F215" s="32">
        <v>0.4</v>
      </c>
    </row>
    <row r="216" spans="1:6" ht="15">
      <c r="A216" s="30" t="s">
        <v>276</v>
      </c>
      <c r="B216" s="31">
        <v>45</v>
      </c>
      <c r="C216" s="31">
        <v>30</v>
      </c>
      <c r="D216" s="48">
        <v>110</v>
      </c>
      <c r="E216" s="32">
        <v>0.2</v>
      </c>
      <c r="F216" s="32">
        <v>0.4</v>
      </c>
    </row>
    <row r="217" spans="1:6" ht="15">
      <c r="A217" s="30" t="s">
        <v>277</v>
      </c>
      <c r="B217" s="31">
        <v>32</v>
      </c>
      <c r="C217" s="31">
        <v>21</v>
      </c>
      <c r="D217" s="48">
        <v>120</v>
      </c>
      <c r="E217" s="32">
        <v>0.2</v>
      </c>
      <c r="F217" s="32">
        <v>0.4</v>
      </c>
    </row>
    <row r="218" spans="1:6" ht="15">
      <c r="A218" s="30" t="s">
        <v>278</v>
      </c>
      <c r="B218" s="31">
        <v>35</v>
      </c>
      <c r="C218" s="31">
        <v>24</v>
      </c>
      <c r="D218" s="48">
        <v>108</v>
      </c>
      <c r="E218" s="32">
        <v>0.2</v>
      </c>
      <c r="F218" s="32">
        <v>0.4</v>
      </c>
    </row>
    <row r="219" spans="1:6" ht="15">
      <c r="A219" s="30" t="s">
        <v>279</v>
      </c>
      <c r="B219" s="31">
        <v>53</v>
      </c>
      <c r="C219" s="31">
        <v>36</v>
      </c>
      <c r="D219" s="48">
        <v>153</v>
      </c>
      <c r="E219" s="32">
        <v>0.2</v>
      </c>
      <c r="F219" s="32">
        <v>0.4</v>
      </c>
    </row>
    <row r="220" spans="1:6" ht="15">
      <c r="A220" s="30" t="s">
        <v>280</v>
      </c>
      <c r="B220" s="31">
        <v>32</v>
      </c>
      <c r="C220" s="31">
        <v>21</v>
      </c>
      <c r="D220" s="48">
        <v>36</v>
      </c>
      <c r="E220" s="32">
        <v>0.2</v>
      </c>
      <c r="F220" s="32">
        <v>0.4</v>
      </c>
    </row>
    <row r="221" spans="1:6" ht="15">
      <c r="A221" s="30" t="s">
        <v>281</v>
      </c>
      <c r="B221" s="31">
        <v>41</v>
      </c>
      <c r="C221" s="31">
        <v>28</v>
      </c>
      <c r="D221" s="48">
        <v>135</v>
      </c>
      <c r="E221" s="32">
        <v>0.2</v>
      </c>
      <c r="F221" s="32">
        <v>0.4</v>
      </c>
    </row>
    <row r="222" spans="1:6" ht="15">
      <c r="A222" s="30" t="s">
        <v>282</v>
      </c>
      <c r="B222" s="31">
        <v>59</v>
      </c>
      <c r="C222" s="31">
        <v>40</v>
      </c>
      <c r="D222" s="48">
        <v>145</v>
      </c>
      <c r="E222" s="32">
        <v>0.2</v>
      </c>
      <c r="F222" s="32">
        <v>0.4</v>
      </c>
    </row>
    <row r="223" spans="1:6" ht="15">
      <c r="A223" s="30" t="s">
        <v>283</v>
      </c>
      <c r="B223" s="31">
        <v>47</v>
      </c>
      <c r="C223" s="31">
        <v>32</v>
      </c>
      <c r="D223" s="48">
        <v>151</v>
      </c>
      <c r="E223" s="32">
        <v>0.2</v>
      </c>
      <c r="F223" s="32">
        <v>0.4</v>
      </c>
    </row>
    <row r="224" spans="1:6" ht="15">
      <c r="A224" s="30" t="s">
        <v>284</v>
      </c>
      <c r="B224" s="31">
        <v>24</v>
      </c>
      <c r="C224" s="31">
        <v>16</v>
      </c>
      <c r="D224" s="48">
        <v>97</v>
      </c>
      <c r="E224" s="32">
        <v>0.2</v>
      </c>
      <c r="F224" s="32">
        <v>0.4</v>
      </c>
    </row>
    <row r="225" spans="1:6" ht="15">
      <c r="A225" s="30" t="s">
        <v>285</v>
      </c>
      <c r="B225" s="31">
        <v>42</v>
      </c>
      <c r="C225" s="31">
        <v>28</v>
      </c>
      <c r="D225" s="48">
        <v>70</v>
      </c>
      <c r="E225" s="32">
        <v>0.2</v>
      </c>
      <c r="F225" s="32">
        <v>0.4</v>
      </c>
    </row>
    <row r="226" spans="1:6" ht="15">
      <c r="A226" s="30" t="s">
        <v>286</v>
      </c>
      <c r="B226" s="31">
        <v>33</v>
      </c>
      <c r="C226" s="31">
        <v>22</v>
      </c>
      <c r="D226" s="48">
        <v>80</v>
      </c>
      <c r="E226" s="32">
        <v>0.2</v>
      </c>
      <c r="F226" s="32">
        <v>0.4</v>
      </c>
    </row>
    <row r="227" spans="1:6" ht="15">
      <c r="A227" s="30" t="s">
        <v>287</v>
      </c>
      <c r="B227" s="31">
        <v>28</v>
      </c>
      <c r="C227" s="31">
        <v>19</v>
      </c>
      <c r="D227" s="48">
        <v>87</v>
      </c>
      <c r="E227" s="32">
        <v>0.2</v>
      </c>
      <c r="F227" s="32">
        <v>0.4</v>
      </c>
    </row>
    <row r="228" spans="1:6" ht="15">
      <c r="A228" s="30" t="s">
        <v>288</v>
      </c>
      <c r="B228" s="31">
        <v>35</v>
      </c>
      <c r="C228" s="31">
        <v>24</v>
      </c>
      <c r="D228" s="48">
        <v>129</v>
      </c>
      <c r="E228" s="32">
        <v>0.2</v>
      </c>
      <c r="F228" s="32">
        <v>0.4</v>
      </c>
    </row>
    <row r="229" spans="1:6" ht="15">
      <c r="A229" s="30" t="s">
        <v>289</v>
      </c>
      <c r="B229" s="31">
        <v>36</v>
      </c>
      <c r="C229" s="31">
        <v>24</v>
      </c>
      <c r="D229" s="48">
        <v>85</v>
      </c>
      <c r="E229" s="32">
        <v>0.2</v>
      </c>
      <c r="F229" s="32">
        <v>0.4</v>
      </c>
    </row>
    <row r="230" spans="1:6" ht="15">
      <c r="A230" s="30" t="s">
        <v>290</v>
      </c>
      <c r="B230" s="31">
        <v>30</v>
      </c>
      <c r="C230" s="31">
        <v>20</v>
      </c>
      <c r="D230" s="48">
        <v>75</v>
      </c>
      <c r="E230" s="32">
        <v>0.2</v>
      </c>
      <c r="F230" s="32">
        <v>0.4</v>
      </c>
    </row>
    <row r="231" spans="1:6" ht="15">
      <c r="A231" s="30" t="s">
        <v>291</v>
      </c>
      <c r="B231" s="31">
        <v>44</v>
      </c>
      <c r="C231" s="31">
        <v>29</v>
      </c>
      <c r="D231" s="48">
        <v>109</v>
      </c>
      <c r="E231" s="32">
        <v>0.2</v>
      </c>
      <c r="F231" s="32">
        <v>0.4</v>
      </c>
    </row>
    <row r="232" spans="1:6" ht="15">
      <c r="A232" s="30" t="s">
        <v>292</v>
      </c>
      <c r="B232" s="31">
        <v>36</v>
      </c>
      <c r="C232" s="31">
        <v>24</v>
      </c>
      <c r="D232" s="48">
        <v>110</v>
      </c>
      <c r="E232" s="32">
        <v>0.2</v>
      </c>
      <c r="F232" s="32">
        <v>0.4</v>
      </c>
    </row>
    <row r="233" spans="1:6" ht="15">
      <c r="A233" s="30" t="s">
        <v>293</v>
      </c>
      <c r="B233" s="31">
        <v>34</v>
      </c>
      <c r="C233" s="31">
        <v>23</v>
      </c>
      <c r="D233" s="48">
        <v>123</v>
      </c>
      <c r="E233" s="32">
        <v>0.2</v>
      </c>
      <c r="F233" s="32">
        <v>0.4</v>
      </c>
    </row>
    <row r="234" spans="1:6" ht="15">
      <c r="A234" s="30" t="s">
        <v>294</v>
      </c>
      <c r="B234" s="31">
        <v>36</v>
      </c>
      <c r="C234" s="31">
        <v>24</v>
      </c>
      <c r="D234" s="48">
        <v>125</v>
      </c>
      <c r="E234" s="32">
        <v>0.2</v>
      </c>
      <c r="F234" s="32">
        <v>0.4</v>
      </c>
    </row>
    <row r="235" spans="1:6" ht="15">
      <c r="A235" s="30" t="s">
        <v>295</v>
      </c>
      <c r="B235" s="31">
        <v>52</v>
      </c>
      <c r="C235" s="31">
        <v>35</v>
      </c>
      <c r="D235" s="48">
        <v>160</v>
      </c>
      <c r="E235" s="32">
        <v>0.2</v>
      </c>
      <c r="F235" s="32">
        <v>0.4</v>
      </c>
    </row>
    <row r="236" spans="1:6" ht="15">
      <c r="A236" s="30" t="s">
        <v>296</v>
      </c>
      <c r="B236" s="31">
        <v>48</v>
      </c>
      <c r="C236" s="31">
        <v>32</v>
      </c>
      <c r="D236" s="48">
        <v>207</v>
      </c>
      <c r="E236" s="32">
        <v>0.2</v>
      </c>
      <c r="F236" s="32">
        <v>0.4</v>
      </c>
    </row>
    <row r="237" spans="1:6" ht="15">
      <c r="A237" s="30" t="s">
        <v>297</v>
      </c>
      <c r="B237" s="31">
        <v>45</v>
      </c>
      <c r="C237" s="31">
        <v>30</v>
      </c>
      <c r="D237" s="48">
        <v>155</v>
      </c>
      <c r="E237" s="32">
        <v>0.2</v>
      </c>
      <c r="F237" s="32">
        <v>0.4</v>
      </c>
    </row>
    <row r="238" spans="1:6" ht="15">
      <c r="A238" s="30" t="s">
        <v>298</v>
      </c>
      <c r="B238" s="31">
        <v>48</v>
      </c>
      <c r="C238" s="31">
        <v>32</v>
      </c>
      <c r="D238" s="48">
        <v>102</v>
      </c>
      <c r="E238" s="32">
        <v>0.2</v>
      </c>
      <c r="F238" s="32">
        <v>0.4</v>
      </c>
    </row>
    <row r="239" spans="1:6" ht="15">
      <c r="A239" s="30" t="s">
        <v>299</v>
      </c>
      <c r="B239" s="31">
        <v>42</v>
      </c>
      <c r="C239" s="31">
        <v>28</v>
      </c>
      <c r="D239" s="48">
        <v>119</v>
      </c>
      <c r="E239" s="32">
        <v>0.2</v>
      </c>
      <c r="F239" s="32">
        <v>0.4</v>
      </c>
    </row>
    <row r="240" spans="1:6" ht="15">
      <c r="A240" s="30" t="s">
        <v>300</v>
      </c>
      <c r="B240" s="31">
        <v>36</v>
      </c>
      <c r="C240" s="31">
        <v>24</v>
      </c>
      <c r="D240" s="48">
        <v>97</v>
      </c>
      <c r="E240" s="32">
        <v>0.2</v>
      </c>
      <c r="F240" s="32">
        <v>0.4</v>
      </c>
    </row>
    <row r="241" spans="1:6" ht="15">
      <c r="A241" s="30" t="s">
        <v>301</v>
      </c>
      <c r="B241" s="31">
        <v>30</v>
      </c>
      <c r="C241" s="31">
        <v>20</v>
      </c>
      <c r="D241" s="48">
        <v>90</v>
      </c>
      <c r="E241" s="32">
        <v>0.2</v>
      </c>
      <c r="F241" s="32">
        <v>0.4</v>
      </c>
    </row>
    <row r="242" spans="1:6" ht="15">
      <c r="A242" s="30" t="s">
        <v>302</v>
      </c>
      <c r="B242" s="31">
        <v>27</v>
      </c>
      <c r="C242" s="31">
        <v>18</v>
      </c>
      <c r="D242" s="48">
        <v>109</v>
      </c>
      <c r="E242" s="32">
        <v>0.2</v>
      </c>
      <c r="F242" s="32">
        <v>0.4</v>
      </c>
    </row>
    <row r="243" spans="1:6" ht="15">
      <c r="A243" s="30" t="s">
        <v>303</v>
      </c>
      <c r="B243" s="31">
        <v>29</v>
      </c>
      <c r="C243" s="31">
        <v>20</v>
      </c>
      <c r="D243" s="48">
        <v>92</v>
      </c>
      <c r="E243" s="32">
        <v>0.2</v>
      </c>
      <c r="F243" s="32">
        <v>0.4</v>
      </c>
    </row>
    <row r="244" spans="1:6" ht="15">
      <c r="A244" s="30" t="s">
        <v>304</v>
      </c>
      <c r="B244" s="31">
        <v>29</v>
      </c>
      <c r="C244" s="31">
        <v>20</v>
      </c>
      <c r="D244" s="48">
        <v>52</v>
      </c>
      <c r="E244" s="32">
        <v>0.2</v>
      </c>
      <c r="F244" s="32">
        <v>0.4</v>
      </c>
    </row>
    <row r="245" spans="1:6" ht="15">
      <c r="A245" s="30" t="s">
        <v>305</v>
      </c>
      <c r="B245" s="31">
        <v>39</v>
      </c>
      <c r="C245" s="31">
        <v>26</v>
      </c>
      <c r="D245" s="48">
        <v>90</v>
      </c>
      <c r="E245" s="32">
        <v>0.2</v>
      </c>
      <c r="F245" s="32">
        <v>0.4</v>
      </c>
    </row>
    <row r="246" spans="1:6" ht="15">
      <c r="A246" s="30"/>
    </row>
  </sheetData>
  <sheetProtection password="E6E7" sheet="1" objects="1" scenarios="1"/>
  <protectedRanges>
    <protectedRange password="CF25" sqref="A5:F500" name="Bereich1"/>
  </protectedRange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5"/>
  <sheetViews>
    <sheetView workbookViewId="0">
      <selection activeCell="D13" sqref="D13"/>
    </sheetView>
  </sheetViews>
  <sheetFormatPr baseColWidth="10" defaultRowHeight="12.75"/>
  <sheetData>
    <row r="1" spans="1:3" ht="15.75">
      <c r="A1" s="197" t="s">
        <v>431</v>
      </c>
    </row>
    <row r="4" spans="1:3">
      <c r="B4" s="199" t="s">
        <v>355</v>
      </c>
      <c r="C4" s="198" t="s">
        <v>430</v>
      </c>
    </row>
    <row r="5" spans="1:3">
      <c r="B5">
        <v>1</v>
      </c>
      <c r="C5" s="83" t="s">
        <v>392</v>
      </c>
    </row>
    <row r="6" spans="1:3">
      <c r="B6">
        <v>2</v>
      </c>
      <c r="C6" s="83" t="s">
        <v>393</v>
      </c>
    </row>
    <row r="7" spans="1:3">
      <c r="B7">
        <v>3</v>
      </c>
      <c r="C7" s="83" t="s">
        <v>394</v>
      </c>
    </row>
    <row r="8" spans="1:3">
      <c r="B8">
        <v>4</v>
      </c>
      <c r="C8" s="83" t="s">
        <v>395</v>
      </c>
    </row>
    <row r="9" spans="1:3">
      <c r="B9">
        <v>5</v>
      </c>
      <c r="C9" s="83" t="s">
        <v>396</v>
      </c>
    </row>
    <row r="10" spans="1:3">
      <c r="B10">
        <v>6</v>
      </c>
      <c r="C10" s="83" t="s">
        <v>397</v>
      </c>
    </row>
    <row r="11" spans="1:3">
      <c r="B11">
        <v>7</v>
      </c>
      <c r="C11" s="83" t="s">
        <v>398</v>
      </c>
    </row>
    <row r="12" spans="1:3">
      <c r="B12">
        <v>8</v>
      </c>
      <c r="C12" s="83" t="s">
        <v>399</v>
      </c>
    </row>
    <row r="13" spans="1:3">
      <c r="B13">
        <v>9</v>
      </c>
      <c r="C13" s="83" t="s">
        <v>400</v>
      </c>
    </row>
    <row r="14" spans="1:3">
      <c r="B14">
        <v>10</v>
      </c>
      <c r="C14" s="83" t="s">
        <v>401</v>
      </c>
    </row>
    <row r="15" spans="1:3">
      <c r="B15">
        <v>11</v>
      </c>
      <c r="C15" s="83" t="s">
        <v>402</v>
      </c>
    </row>
    <row r="16" spans="1:3">
      <c r="B16">
        <v>12</v>
      </c>
      <c r="C16" s="83" t="s">
        <v>403</v>
      </c>
    </row>
    <row r="17" spans="2:2">
      <c r="B17">
        <v>13</v>
      </c>
    </row>
    <row r="18" spans="2:2">
      <c r="B18">
        <v>14</v>
      </c>
    </row>
    <row r="19" spans="2:2">
      <c r="B19">
        <v>15</v>
      </c>
    </row>
    <row r="20" spans="2:2">
      <c r="B20">
        <v>16</v>
      </c>
    </row>
    <row r="21" spans="2:2">
      <c r="B21">
        <v>17</v>
      </c>
    </row>
    <row r="22" spans="2:2">
      <c r="B22">
        <v>18</v>
      </c>
    </row>
    <row r="23" spans="2:2">
      <c r="B23">
        <v>19</v>
      </c>
    </row>
    <row r="24" spans="2:2">
      <c r="B24">
        <v>20</v>
      </c>
    </row>
    <row r="25" spans="2:2">
      <c r="B25">
        <v>21</v>
      </c>
    </row>
    <row r="26" spans="2:2">
      <c r="B26">
        <v>22</v>
      </c>
    </row>
    <row r="27" spans="2:2">
      <c r="B27">
        <v>23</v>
      </c>
    </row>
    <row r="28" spans="2:2">
      <c r="B28">
        <v>24</v>
      </c>
    </row>
    <row r="29" spans="2:2">
      <c r="B29">
        <v>25</v>
      </c>
    </row>
    <row r="30" spans="2:2">
      <c r="B30">
        <v>26</v>
      </c>
    </row>
    <row r="31" spans="2:2">
      <c r="B31">
        <v>27</v>
      </c>
    </row>
    <row r="32" spans="2:2">
      <c r="B32">
        <v>28</v>
      </c>
    </row>
    <row r="33" spans="2:2">
      <c r="B33">
        <v>29</v>
      </c>
    </row>
    <row r="34" spans="2:2">
      <c r="B34">
        <v>30</v>
      </c>
    </row>
    <row r="35" spans="2:2">
      <c r="B35">
        <v>31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b6d5cdf2-b88e-4d34-a024-21db382f4d86</BSO999929>
</file>

<file path=customXml/itemProps1.xml><?xml version="1.0" encoding="utf-8"?>
<ds:datastoreItem xmlns:ds="http://schemas.openxmlformats.org/officeDocument/2006/customXml" ds:itemID="{E7EAB7C0-5D03-4DA6-ABC5-48B14924FA45}">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Stammdaten</vt:lpstr>
      <vt:lpstr>Reisekosten</vt:lpstr>
      <vt:lpstr>Hilfe</vt:lpstr>
      <vt:lpstr>Daten</vt:lpstr>
      <vt:lpstr>Optionen</vt:lpstr>
      <vt:lpstr>Hilfe!Druckbereich</vt:lpstr>
      <vt:lpstr>Reisekosten!Druckbereich</vt:lpstr>
      <vt:lpstr>Monate</vt:lpstr>
      <vt:lpstr>Tage</vt:lpstr>
    </vt:vector>
  </TitlesOfParts>
  <Company>Excel-Inside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Reisekostenabrechnung 2014</dc:title>
  <dc:creator>aeckl</dc:creator>
  <cp:lastModifiedBy>aeckl</cp:lastModifiedBy>
  <cp:lastPrinted>2015-01-22T11:53:20Z</cp:lastPrinted>
  <dcterms:created xsi:type="dcterms:W3CDTF">2001-03-08T11:07:33Z</dcterms:created>
  <dcterms:modified xsi:type="dcterms:W3CDTF">2017-04-06T09:14:29Z</dcterms:modified>
</cp:coreProperties>
</file>